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tabRatio="777" activeTab="6"/>
  </bookViews>
  <sheets>
    <sheet name="CI" sheetId="1" r:id="rId1"/>
    <sheet name="CI QTR- breakdown" sheetId="2" state="hidden" r:id="rId2"/>
    <sheet name="CI YTD-breakdown" sheetId="3" state="hidden" r:id="rId3"/>
    <sheet name="FP" sheetId="4" r:id="rId4"/>
    <sheet name="FP- breakdown" sheetId="5" state="hidden" r:id="rId5"/>
    <sheet name="change in equity" sheetId="6" r:id="rId6"/>
    <sheet name="cashflow" sheetId="7" r:id="rId7"/>
    <sheet name="CAPEX" sheetId="8" state="hidden" r:id="rId8"/>
  </sheets>
  <externalReferences>
    <externalReference r:id="rId11"/>
    <externalReference r:id="rId12"/>
  </externalReferences>
  <definedNames>
    <definedName name="_xlnm.Print_Area" localSheetId="7">'CAPEX'!$A$1:$J$15</definedName>
    <definedName name="_xlnm.Print_Area" localSheetId="6">'cashflow'!$A$1:$G$42</definedName>
    <definedName name="_xlnm.Print_Area" localSheetId="5">'change in equity'!$A$1:$N$29</definedName>
    <definedName name="_xlnm.Print_Area" localSheetId="3">'FP'!$A$1:$D$64</definedName>
  </definedNames>
  <calcPr fullCalcOnLoad="1"/>
</workbook>
</file>

<file path=xl/comments2.xml><?xml version="1.0" encoding="utf-8"?>
<comments xmlns="http://schemas.openxmlformats.org/spreadsheetml/2006/main">
  <authors>
    <author>WindowsXP</author>
  </authors>
  <commentList>
    <comment ref="Q9" authorId="0">
      <text>
        <r>
          <rPr>
            <b/>
            <sz val="8"/>
            <rFont val="Tahoma"/>
            <family val="2"/>
          </rPr>
          <t>WindowsXP:</t>
        </r>
        <r>
          <rPr>
            <sz val="8"/>
            <rFont val="Tahoma"/>
            <family val="2"/>
          </rPr>
          <t xml:space="preserve">
excld sales tax ( as per YA2012 auditor). The sales tax adj to be done in COGS
</t>
        </r>
      </text>
    </comment>
    <comment ref="B10" authorId="0">
      <text>
        <r>
          <rPr>
            <b/>
            <sz val="8"/>
            <rFont val="Tahoma"/>
            <family val="2"/>
          </rPr>
          <t>WindowsXP:</t>
        </r>
        <r>
          <rPr>
            <sz val="8"/>
            <rFont val="Tahoma"/>
            <family val="2"/>
          </rPr>
          <t xml:space="preserve">
include depreciation for production</t>
        </r>
      </text>
    </comment>
  </commentList>
</comments>
</file>

<file path=xl/comments3.xml><?xml version="1.0" encoding="utf-8"?>
<comments xmlns="http://schemas.openxmlformats.org/spreadsheetml/2006/main">
  <authors>
    <author>WindowsXP</author>
  </authors>
  <commentList>
    <comment ref="H6" authorId="0">
      <text>
        <r>
          <rPr>
            <b/>
            <sz val="8"/>
            <color indexed="10"/>
            <rFont val="Tahoma"/>
            <family val="2"/>
          </rPr>
          <t>reminder:</t>
        </r>
        <r>
          <rPr>
            <sz val="8"/>
            <rFont val="Tahoma"/>
            <family val="2"/>
          </rPr>
          <t xml:space="preserve"> to inform </t>
        </r>
        <r>
          <rPr>
            <b/>
            <sz val="8"/>
            <rFont val="Tahoma"/>
            <family val="2"/>
          </rPr>
          <t xml:space="preserve">YA2013 </t>
        </r>
        <r>
          <rPr>
            <sz val="8"/>
            <rFont val="Tahoma"/>
            <family val="2"/>
          </rPr>
          <t xml:space="preserve">auditor to reclass reclaim lead from COGS to other income. To restate prior years COGS value.
</t>
        </r>
      </text>
    </comment>
    <comment ref="Q9" authorId="0">
      <text>
        <r>
          <rPr>
            <b/>
            <sz val="8"/>
            <rFont val="Tahoma"/>
            <family val="2"/>
          </rPr>
          <t>WindowsXP:</t>
        </r>
        <r>
          <rPr>
            <sz val="8"/>
            <rFont val="Tahoma"/>
            <family val="2"/>
          </rPr>
          <t xml:space="preserve">
excld sales tax ( as per YA2012 auditor). The sales tax adj to be done in COGS
</t>
        </r>
      </text>
    </comment>
    <comment ref="B10" authorId="0">
      <text>
        <r>
          <rPr>
            <b/>
            <sz val="8"/>
            <rFont val="Tahoma"/>
            <family val="2"/>
          </rPr>
          <t>WindowsXP:</t>
        </r>
        <r>
          <rPr>
            <sz val="8"/>
            <rFont val="Tahoma"/>
            <family val="2"/>
          </rPr>
          <t xml:space="preserve">
include depreciation for production</t>
        </r>
      </text>
    </comment>
  </commentList>
</comments>
</file>

<file path=xl/comments5.xml><?xml version="1.0" encoding="utf-8"?>
<comments xmlns="http://schemas.openxmlformats.org/spreadsheetml/2006/main">
  <authors>
    <author>fin.se</author>
  </authors>
  <commentList>
    <comment ref="K13" authorId="0">
      <text>
        <r>
          <rPr>
            <b/>
            <sz val="8"/>
            <rFont val="Tahoma"/>
            <family val="2"/>
          </rPr>
          <t>fin.se:</t>
        </r>
        <r>
          <rPr>
            <sz val="8"/>
            <rFont val="Tahoma"/>
            <family val="2"/>
          </rPr>
          <t xml:space="preserve">
0.268 due to different between goodwill as per last quarter and statutory account console adjustment</t>
        </r>
      </text>
    </comment>
    <comment ref="L38" authorId="0">
      <text>
        <r>
          <rPr>
            <b/>
            <sz val="8"/>
            <rFont val="Tahoma"/>
            <family val="2"/>
          </rPr>
          <t>fin.se:</t>
        </r>
        <r>
          <rPr>
            <sz val="8"/>
            <rFont val="Tahoma"/>
            <family val="2"/>
          </rPr>
          <t xml:space="preserve">
reclassify DTA
</t>
        </r>
      </text>
    </comment>
  </commentList>
</comments>
</file>

<file path=xl/sharedStrings.xml><?xml version="1.0" encoding="utf-8"?>
<sst xmlns="http://schemas.openxmlformats.org/spreadsheetml/2006/main" count="416" uniqueCount="218">
  <si>
    <t>GPA Holdings Berhad</t>
  </si>
  <si>
    <t>(The current year figures have not been audited)</t>
  </si>
  <si>
    <t>Quarter:</t>
  </si>
  <si>
    <t>GPA</t>
  </si>
  <si>
    <t>GP</t>
  </si>
  <si>
    <t xml:space="preserve">GPA </t>
  </si>
  <si>
    <t>Hasrat</t>
  </si>
  <si>
    <t>Total b4</t>
  </si>
  <si>
    <t>Consol Adjustments</t>
  </si>
  <si>
    <t>Note</t>
  </si>
  <si>
    <t>Holdings</t>
  </si>
  <si>
    <t>Autobat</t>
  </si>
  <si>
    <t>Marketing</t>
  </si>
  <si>
    <t>Plastic Ind.</t>
  </si>
  <si>
    <t>Trad.</t>
  </si>
  <si>
    <t>Prod</t>
  </si>
  <si>
    <t>Tech</t>
  </si>
  <si>
    <t>Mestika</t>
  </si>
  <si>
    <t>consol adj</t>
  </si>
  <si>
    <t>Dr</t>
  </si>
  <si>
    <t>Cr</t>
  </si>
  <si>
    <t>RM'000</t>
  </si>
  <si>
    <t>Sales</t>
  </si>
  <si>
    <t>Cost of Sales</t>
  </si>
  <si>
    <t>Other income</t>
  </si>
  <si>
    <t>- Non-operating income</t>
  </si>
  <si>
    <t>- Interest income</t>
  </si>
  <si>
    <t xml:space="preserve">Operating Expenses </t>
  </si>
  <si>
    <t>Finance cost</t>
  </si>
  <si>
    <t>Tax</t>
  </si>
  <si>
    <t>- Non-controlling interests</t>
  </si>
  <si>
    <t>3 months ended</t>
  </si>
  <si>
    <t>Operating Expenses</t>
  </si>
  <si>
    <t>-Non-controlling interests</t>
  </si>
  <si>
    <t>Condensed Consolidated Statement of Financial Position</t>
  </si>
  <si>
    <t>Qtr</t>
  </si>
  <si>
    <t>GPP</t>
  </si>
  <si>
    <t>CONSOL ADJUSTMENT</t>
  </si>
  <si>
    <t>As at</t>
  </si>
  <si>
    <t>GPH</t>
  </si>
  <si>
    <t>GPM</t>
  </si>
  <si>
    <t>GPI</t>
  </si>
  <si>
    <t>GPT</t>
  </si>
  <si>
    <t>Group</t>
  </si>
  <si>
    <t>HM</t>
  </si>
  <si>
    <t>TOTAL</t>
  </si>
  <si>
    <t>DR</t>
  </si>
  <si>
    <t>CR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</si>
  <si>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</si>
  <si>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</si>
  <si>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</si>
  <si>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</si>
  <si>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</si>
  <si>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</si>
  <si>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</si>
  <si>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</si>
  <si>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</si>
  <si>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</si>
  <si>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</si>
  <si>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</si>
  <si>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</si>
  <si>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</si>
  <si>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</si>
  <si>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</si>
  <si>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</si>
  <si>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</si>
  <si>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</si>
  <si>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</si>
  <si>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</si>
  <si>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</si>
  <si>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</si>
  <si>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</si>
  <si>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</si>
  <si>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</si>
  <si>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</si>
  <si>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</si>
  <si>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</si>
  <si>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</si>
  <si>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</si>
  <si>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</si>
  <si>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</si>
  <si>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</si>
  <si>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</si>
  <si>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</si>
  <si>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</si>
  <si>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</si>
  <si>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the period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</si>
  <si>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</si>
  <si>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</si>
  <si>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</si>
  <si>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</si>
  <si>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</si>
  <si>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</si>
  <si>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</si>
  <si>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Net cash from/(used in) operating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</si>
  <si>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</si>
  <si>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</si>
  <si>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</si>
  <si>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</si>
  <si>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Interest paid</t>
  </si>
  <si>
    <t>Net repayments of hire purchase payables</t>
  </si>
  <si>
    <t>Net decrease in cash and cash equivalents</t>
  </si>
  <si>
    <t>Cash and cash equivalents at beginning of the period</t>
  </si>
  <si>
    <t>Cash and cash equivalents at end of the period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</si>
  <si>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</si>
  <si>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</si>
  <si>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</si>
  <si>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</si>
  <si>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</si>
  <si>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</si>
  <si>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Other comprehensive income,
net of taxation</t>
  </si>
  <si>
    <t>Provisions for impairment in subsi</t>
  </si>
  <si>
    <t>- Owners of the Company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</si>
  <si>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</si>
  <si>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</si>
  <si>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</si>
  <si>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</si>
  <si>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</si>
  <si>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</si>
  <si>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</si>
  <si>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</si>
  <si>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</si>
  <si>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Dividends paid</t>
  </si>
  <si>
    <t>Dividend received</t>
  </si>
  <si>
    <t>Sales of marketable securities</t>
  </si>
  <si>
    <t>Release of deposit pledged as security for bank facilities</t>
  </si>
  <si>
    <t>Expenses on rights issue</t>
  </si>
  <si>
    <t>Fst Pwr</t>
  </si>
  <si>
    <t>Proceeds from issuance of shares to Minority Interests</t>
  </si>
  <si>
    <t>Investment in subsidiaries</t>
  </si>
  <si>
    <t>Balance as at 1 April 2013</t>
  </si>
  <si>
    <t>As previously reported</t>
  </si>
  <si>
    <t>Preceeding qtr</t>
  </si>
  <si>
    <t>Computers</t>
  </si>
  <si>
    <t>No.</t>
  </si>
  <si>
    <t>CER NO.</t>
  </si>
  <si>
    <t>CER DATE</t>
  </si>
  <si>
    <t>CO.</t>
  </si>
  <si>
    <t>Category</t>
  </si>
  <si>
    <t>Dept</t>
  </si>
  <si>
    <t>DESCRIPTION</t>
  </si>
  <si>
    <t>AMOUNT (RM)</t>
  </si>
  <si>
    <t>Remarks</t>
  </si>
  <si>
    <t>Approved</t>
  </si>
  <si>
    <t>Tax Recoverable</t>
  </si>
  <si>
    <t>The Unaudited Condensed Consolidated Statement of Financial Position should be read in conjunction with the financial statements for the financial year ended 31 March 2014</t>
  </si>
  <si>
    <t xml:space="preserve">Total comprehensive expense for </t>
  </si>
  <si>
    <t>-Loss on accretion of interest in subsidiary</t>
  </si>
  <si>
    <t>Balance as at 31 March 2014</t>
  </si>
  <si>
    <t>Balance as at 1 April 2014</t>
  </si>
  <si>
    <t>The Condensed Consolidated Statement of Changes in Equity should be read in conjunction with the financial statements for the financial year ended 31 March 2014</t>
  </si>
  <si>
    <t>The Condensed Consolidated Statement of Cash Flows should be read in conjunction with the financial statements for the financial year ended 31 March 2014</t>
  </si>
  <si>
    <t>Furniture, Fittings &amp; Off Equipment</t>
  </si>
  <si>
    <t>HR</t>
  </si>
  <si>
    <t>Condensed Consolidated Statement of Profit or Loss and Other Comprehensive Income</t>
  </si>
  <si>
    <t>(Loss)/ Profit from operations</t>
  </si>
  <si>
    <t>(Loss)/ Profit before tax</t>
  </si>
  <si>
    <t>(Loss)/ Profit after tax</t>
  </si>
  <si>
    <t>Total comprehensive (loss)/ income for the period</t>
  </si>
  <si>
    <t>Total comprehensive (loss)/ 
income attributable to:</t>
  </si>
  <si>
    <t>Net comprehensive (loss)/ income for the period</t>
  </si>
  <si>
    <t>The Unaudited Condensed Consolidated Statement of Profit or Loss and Other Comprehensive Income should be read in conjunction with the financial statements for the financial year ended 31 March 2014</t>
  </si>
  <si>
    <t>(Loss)/ Profit before taxation</t>
  </si>
  <si>
    <t>(Loss)/ Profit after taxation</t>
  </si>
  <si>
    <t>Total comprehensive (loss)/
income attributable to:</t>
  </si>
  <si>
    <t xml:space="preserve"> Total comprehensive (expense)/ income for </t>
  </si>
  <si>
    <t>Cash flows (for)/ from investing activities</t>
  </si>
  <si>
    <t>Net Repayment of borrowings</t>
  </si>
  <si>
    <t>Net cash used in financing activities</t>
  </si>
  <si>
    <t>Unaudited Interim Report for the Nine Months Ended 31 December 2014</t>
  </si>
  <si>
    <t>9 months ended</t>
  </si>
  <si>
    <t>Gross (Loss)/ Profit</t>
  </si>
  <si>
    <t>Loss from operations</t>
  </si>
  <si>
    <t>Loss before tax</t>
  </si>
  <si>
    <t>Loss after tax</t>
  </si>
  <si>
    <t>Total comprehensive loss for the period</t>
  </si>
  <si>
    <t>Total comprehensive loss attributable to:</t>
  </si>
  <si>
    <t>Net comprehensive loss
  for the period</t>
  </si>
  <si>
    <t>Loss per share - basic (Sen)</t>
  </si>
  <si>
    <t>(Loss)/ Profit from operation</t>
  </si>
  <si>
    <t>31/12/2013</t>
  </si>
  <si>
    <t xml:space="preserve"> Unaudited Interim Report as at 31 December 2014</t>
  </si>
  <si>
    <t>Balance as at 31 December 2014</t>
  </si>
  <si>
    <t>31/12/2014</t>
  </si>
  <si>
    <t>14/046</t>
  </si>
  <si>
    <t>GPAH</t>
  </si>
  <si>
    <t>Furniture</t>
  </si>
  <si>
    <t>1 unit of high black chair</t>
  </si>
  <si>
    <t>14/047</t>
  </si>
  <si>
    <t>Tools &amp; equipemnt</t>
  </si>
  <si>
    <t>QA</t>
  </si>
  <si>
    <t xml:space="preserve">1 UNIT HIOKI BATTERY HITESTER (MODEL3554 ) FOR R &amp;D </t>
  </si>
  <si>
    <t>14/048</t>
  </si>
  <si>
    <t>PRODUCTION</t>
  </si>
  <si>
    <t>1XSTANDARD TABLE,1XSIDE TABLE,1XMOBILE PREDESTAL SD, 1X HIGH BACK CHAIR,1 X 1HP AIR COND (MR ONG OFFICE)</t>
  </si>
  <si>
    <t>14/051</t>
  </si>
  <si>
    <t>FAC MAINTENANCE</t>
  </si>
  <si>
    <t>DUST COLLECTOR MAINTAINCE WITH NEW FILTER,SOLENOID PULSING VALVES AND OTHER SERVICES</t>
  </si>
  <si>
    <t>14/052</t>
  </si>
  <si>
    <t>1 SET OF DELL LAPTOP -GPI</t>
  </si>
  <si>
    <t>14/053</t>
  </si>
  <si>
    <t>MOULD</t>
  </si>
  <si>
    <t>1 SET OF N4 WITH 9 CAVITIES MOULD</t>
  </si>
  <si>
    <t>14/054</t>
  </si>
  <si>
    <t>1 SET OF N65 WITH 4 CAVITIES MOULD</t>
  </si>
  <si>
    <t>14/055</t>
  </si>
  <si>
    <t>TOOls &amp; equipemnt</t>
  </si>
  <si>
    <t xml:space="preserve">TO REPLACE FOULTY AIR DRYER </t>
  </si>
  <si>
    <t>14/056</t>
  </si>
  <si>
    <t>Motor vehicle</t>
  </si>
  <si>
    <t>ADMIN</t>
  </si>
  <si>
    <t>1 2.4 HONDA ACCORD</t>
  </si>
  <si>
    <t>15/001</t>
  </si>
  <si>
    <t>Off Equip</t>
  </si>
  <si>
    <t>SALES</t>
  </si>
  <si>
    <t>1 UNIT EPSON LQ2190 DOT MATRIX PRINTER</t>
  </si>
  <si>
    <t>CAPEX for Q3' 2015</t>
  </si>
  <si>
    <t>Loan from shareholder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</si>
</sst>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  <numFmt numFmtId="180" formatCode="_(* #,##0.0000_);_(* \(#,##0.0000\);_(* &quot;-&quot;??_);_(@_)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60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sz val="11.5"/>
      <color indexed="18"/>
      <name val="Times New Roman"/>
      <family val="1"/>
    </font>
    <font>
      <sz val="11.5"/>
      <color indexed="60"/>
      <name val="Times New Roman"/>
      <family val="1"/>
    </font>
    <font>
      <sz val="11.5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41" fontId="2" fillId="0" borderId="0" xfId="0" applyNumberFormat="1" applyFont="1" applyAlignment="1">
      <alignment vertical="top"/>
    </xf>
    <xf numFmtId="170" fontId="2" fillId="0" borderId="0" xfId="42" applyNumberFormat="1" applyFont="1" applyAlignment="1">
      <alignment vertical="top"/>
    </xf>
    <xf numFmtId="170" fontId="1" fillId="0" borderId="0" xfId="42" applyNumberFormat="1" applyFont="1" applyFill="1" applyAlignment="1">
      <alignment vertical="top"/>
    </xf>
    <xf numFmtId="170" fontId="2" fillId="0" borderId="0" xfId="42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1" fontId="2" fillId="0" borderId="10" xfId="0" applyNumberFormat="1" applyFont="1" applyFill="1" applyBorder="1" applyAlignment="1">
      <alignment vertical="top"/>
    </xf>
    <xf numFmtId="41" fontId="2" fillId="0" borderId="10" xfId="42" applyNumberFormat="1" applyFont="1" applyFill="1" applyBorder="1" applyAlignment="1">
      <alignment vertical="top"/>
    </xf>
    <xf numFmtId="170" fontId="2" fillId="0" borderId="10" xfId="42" applyNumberFormat="1" applyFont="1" applyFill="1" applyBorder="1" applyAlignment="1">
      <alignment vertical="top"/>
    </xf>
    <xf numFmtId="170" fontId="1" fillId="0" borderId="10" xfId="42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vertical="top"/>
    </xf>
    <xf numFmtId="41" fontId="2" fillId="0" borderId="0" xfId="42" applyNumberFormat="1" applyFont="1" applyFill="1" applyAlignment="1">
      <alignment vertical="top"/>
    </xf>
    <xf numFmtId="41" fontId="1" fillId="0" borderId="0" xfId="0" applyNumberFormat="1" applyFont="1" applyFill="1" applyAlignment="1">
      <alignment vertical="top"/>
    </xf>
    <xf numFmtId="41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vertical="top"/>
    </xf>
    <xf numFmtId="170" fontId="2" fillId="0" borderId="0" xfId="42" applyNumberFormat="1" applyFont="1" applyFill="1" applyBorder="1" applyAlignment="1">
      <alignment vertical="top"/>
    </xf>
    <xf numFmtId="170" fontId="1" fillId="0" borderId="0" xfId="42" applyNumberFormat="1" applyFont="1" applyFill="1" applyBorder="1" applyAlignment="1">
      <alignment vertical="top"/>
    </xf>
    <xf numFmtId="172" fontId="2" fillId="0" borderId="10" xfId="42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58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2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1" fontId="3" fillId="0" borderId="0" xfId="62" applyNumberFormat="1" applyFont="1" applyFill="1" applyBorder="1" applyAlignment="1">
      <alignment horizontal="justify" vertical="top" wrapText="1"/>
    </xf>
    <xf numFmtId="41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1" fontId="7" fillId="0" borderId="11" xfId="42" applyNumberFormat="1" applyFont="1" applyFill="1" applyBorder="1" applyAlignment="1">
      <alignment vertical="top"/>
    </xf>
    <xf numFmtId="0" fontId="2" fillId="0" borderId="0" xfId="59" applyFont="1" applyAlignment="1">
      <alignment/>
    </xf>
    <xf numFmtId="174" fontId="2" fillId="0" borderId="0" xfId="59" applyNumberFormat="1" applyFont="1" applyFill="1" applyAlignment="1">
      <alignment/>
    </xf>
    <xf numFmtId="41" fontId="2" fillId="0" borderId="0" xfId="59" applyNumberFormat="1" applyFont="1" applyAlignment="1">
      <alignment/>
    </xf>
    <xf numFmtId="0" fontId="2" fillId="0" borderId="0" xfId="58" applyFont="1" applyAlignment="1">
      <alignment/>
    </xf>
    <xf numFmtId="0" fontId="2" fillId="0" borderId="0" xfId="58" applyFont="1" applyFill="1" applyAlignment="1">
      <alignment/>
    </xf>
    <xf numFmtId="0" fontId="1" fillId="0" borderId="0" xfId="58" applyFont="1" applyBorder="1" applyAlignment="1">
      <alignment/>
    </xf>
    <xf numFmtId="0" fontId="2" fillId="0" borderId="0" xfId="58" applyFont="1" applyBorder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0" xfId="0" applyNumberFormat="1" applyFont="1" applyFill="1" applyAlignment="1">
      <alignment/>
    </xf>
    <xf numFmtId="170" fontId="2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41" fontId="6" fillId="0" borderId="12" xfId="0" applyNumberFormat="1" applyFont="1" applyFill="1" applyBorder="1" applyAlignment="1">
      <alignment/>
    </xf>
    <xf numFmtId="170" fontId="6" fillId="0" borderId="12" xfId="42" applyNumberFormat="1" applyFont="1" applyFill="1" applyBorder="1" applyAlignment="1">
      <alignment/>
    </xf>
    <xf numFmtId="170" fontId="7" fillId="0" borderId="0" xfId="42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170" fontId="6" fillId="0" borderId="0" xfId="42" applyNumberFormat="1" applyFont="1" applyFill="1" applyBorder="1" applyAlignment="1">
      <alignment/>
    </xf>
    <xf numFmtId="172" fontId="2" fillId="0" borderId="0" xfId="42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170" fontId="7" fillId="0" borderId="13" xfId="42" applyNumberFormat="1" applyFont="1" applyFill="1" applyBorder="1" applyAlignment="1">
      <alignment/>
    </xf>
    <xf numFmtId="170" fontId="7" fillId="0" borderId="0" xfId="42" applyNumberFormat="1" applyFont="1" applyFill="1" applyBorder="1" applyAlignment="1">
      <alignment/>
    </xf>
    <xf numFmtId="43" fontId="1" fillId="0" borderId="0" xfId="42" applyFont="1" applyFill="1" applyAlignment="1">
      <alignment horizontal="center"/>
    </xf>
    <xf numFmtId="0" fontId="1" fillId="0" borderId="0" xfId="0" applyFont="1" applyFill="1" applyBorder="1" applyAlignment="1">
      <alignment/>
    </xf>
    <xf numFmtId="170" fontId="2" fillId="0" borderId="0" xfId="42" applyNumberFormat="1" applyFont="1" applyBorder="1" applyAlignment="1">
      <alignment vertical="top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41" fontId="7" fillId="0" borderId="11" xfId="0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top"/>
    </xf>
    <xf numFmtId="43" fontId="2" fillId="0" borderId="0" xfId="42" applyFont="1" applyFill="1" applyAlignment="1">
      <alignment/>
    </xf>
    <xf numFmtId="0" fontId="2" fillId="0" borderId="0" xfId="59" applyFont="1" applyFill="1" applyAlignment="1">
      <alignment/>
    </xf>
    <xf numFmtId="0" fontId="2" fillId="0" borderId="0" xfId="59" applyFont="1" applyFill="1" applyAlignment="1">
      <alignment horizontal="center" vertical="top" wrapText="1"/>
    </xf>
    <xf numFmtId="41" fontId="2" fillId="0" borderId="0" xfId="58" applyNumberFormat="1" applyFont="1" applyAlignment="1">
      <alignment/>
    </xf>
    <xf numFmtId="0" fontId="2" fillId="0" borderId="0" xfId="58" applyFont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41" fontId="2" fillId="0" borderId="0" xfId="58" applyNumberFormat="1" applyFont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41" fontId="1" fillId="0" borderId="14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72" fontId="2" fillId="0" borderId="0" xfId="42" applyNumberFormat="1" applyFont="1" applyFill="1" applyBorder="1" applyAlignment="1">
      <alignment vertical="top"/>
    </xf>
    <xf numFmtId="41" fontId="2" fillId="0" borderId="0" xfId="0" applyNumberFormat="1" applyFont="1" applyBorder="1" applyAlignment="1">
      <alignment vertical="top"/>
    </xf>
    <xf numFmtId="0" fontId="2" fillId="0" borderId="15" xfId="0" applyFont="1" applyBorder="1" applyAlignment="1">
      <alignment/>
    </xf>
    <xf numFmtId="14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41" fontId="2" fillId="0" borderId="10" xfId="0" applyNumberFormat="1" applyFont="1" applyBorder="1" applyAlignment="1">
      <alignment vertical="top"/>
    </xf>
    <xf numFmtId="41" fontId="2" fillId="0" borderId="1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1" fontId="1" fillId="0" borderId="14" xfId="0" applyNumberFormat="1" applyFont="1" applyBorder="1" applyAlignment="1">
      <alignment vertical="top"/>
    </xf>
    <xf numFmtId="41" fontId="9" fillId="0" borderId="0" xfId="0" applyNumberFormat="1" applyFont="1" applyAlignment="1">
      <alignment vertical="top"/>
    </xf>
    <xf numFmtId="41" fontId="9" fillId="0" borderId="11" xfId="0" applyNumberFormat="1" applyFont="1" applyBorder="1" applyAlignment="1">
      <alignment vertical="top"/>
    </xf>
    <xf numFmtId="170" fontId="9" fillId="0" borderId="11" xfId="42" applyNumberFormat="1" applyFont="1" applyBorder="1" applyAlignment="1">
      <alignment vertical="top"/>
    </xf>
    <xf numFmtId="41" fontId="9" fillId="0" borderId="10" xfId="0" applyNumberFormat="1" applyFont="1" applyBorder="1" applyAlignment="1">
      <alignment vertical="top"/>
    </xf>
    <xf numFmtId="41" fontId="9" fillId="0" borderId="0" xfId="0" applyNumberFormat="1" applyFont="1" applyBorder="1" applyAlignment="1">
      <alignment vertical="top"/>
    </xf>
    <xf numFmtId="43" fontId="1" fillId="0" borderId="16" xfId="0" applyNumberFormat="1" applyFont="1" applyBorder="1" applyAlignment="1">
      <alignment/>
    </xf>
    <xf numFmtId="0" fontId="2" fillId="0" borderId="0" xfId="59" applyFont="1" applyAlignment="1">
      <alignment horizontal="center" vertical="top" wrapText="1"/>
    </xf>
    <xf numFmtId="174" fontId="2" fillId="0" borderId="0" xfId="59" applyNumberFormat="1" applyFont="1" applyAlignment="1">
      <alignment/>
    </xf>
    <xf numFmtId="41" fontId="2" fillId="0" borderId="0" xfId="59" applyNumberFormat="1" applyFont="1" applyAlignment="1">
      <alignment horizontal="center" vertical="top" wrapText="1"/>
    </xf>
    <xf numFmtId="0" fontId="1" fillId="0" borderId="0" xfId="58" applyFont="1" applyFill="1" applyBorder="1" applyAlignment="1">
      <alignment/>
    </xf>
    <xf numFmtId="0" fontId="2" fillId="0" borderId="0" xfId="58" applyFont="1" applyFill="1" applyBorder="1" applyAlignment="1">
      <alignment/>
    </xf>
    <xf numFmtId="0" fontId="2" fillId="0" borderId="0" xfId="58" applyFont="1" applyFill="1" applyBorder="1" applyAlignment="1">
      <alignment vertical="top"/>
    </xf>
    <xf numFmtId="0" fontId="1" fillId="0" borderId="0" xfId="0" applyFont="1" applyAlignment="1">
      <alignment/>
    </xf>
    <xf numFmtId="0" fontId="4" fillId="0" borderId="0" xfId="59" applyFont="1" applyAlignment="1" quotePrefix="1">
      <alignment/>
    </xf>
    <xf numFmtId="0" fontId="2" fillId="33" borderId="15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1" fontId="2" fillId="0" borderId="0" xfId="42" applyNumberFormat="1" applyFont="1" applyAlignment="1">
      <alignment vertical="top"/>
    </xf>
    <xf numFmtId="0" fontId="2" fillId="0" borderId="0" xfId="0" applyFont="1" applyAlignment="1" quotePrefix="1">
      <alignment vertical="top"/>
    </xf>
    <xf numFmtId="41" fontId="6" fillId="0" borderId="0" xfId="0" applyNumberFormat="1" applyFont="1" applyBorder="1" applyAlignment="1">
      <alignment/>
    </xf>
    <xf numFmtId="170" fontId="6" fillId="0" borderId="0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70" fontId="7" fillId="0" borderId="0" xfId="42" applyNumberFormat="1" applyFont="1" applyAlignment="1">
      <alignment/>
    </xf>
    <xf numFmtId="172" fontId="6" fillId="0" borderId="0" xfId="42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41" fontId="2" fillId="0" borderId="0" xfId="0" applyNumberFormat="1" applyFont="1" applyAlignment="1">
      <alignment/>
    </xf>
    <xf numFmtId="170" fontId="2" fillId="0" borderId="0" xfId="42" applyNumberFormat="1" applyFont="1" applyAlignment="1">
      <alignment/>
    </xf>
    <xf numFmtId="170" fontId="1" fillId="0" borderId="10" xfId="42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170" fontId="2" fillId="0" borderId="13" xfId="42" applyNumberFormat="1" applyFont="1" applyBorder="1" applyAlignment="1">
      <alignment/>
    </xf>
    <xf numFmtId="170" fontId="7" fillId="0" borderId="13" xfId="42" applyNumberFormat="1" applyFont="1" applyBorder="1" applyAlignment="1">
      <alignment/>
    </xf>
    <xf numFmtId="170" fontId="2" fillId="0" borderId="0" xfId="42" applyNumberFormat="1" applyFont="1" applyBorder="1" applyAlignment="1">
      <alignment/>
    </xf>
    <xf numFmtId="170" fontId="7" fillId="0" borderId="0" xfId="42" applyNumberFormat="1" applyFont="1" applyBorder="1" applyAlignment="1">
      <alignment/>
    </xf>
    <xf numFmtId="170" fontId="2" fillId="0" borderId="0" xfId="0" applyNumberFormat="1" applyFont="1" applyAlignment="1">
      <alignment/>
    </xf>
    <xf numFmtId="43" fontId="1" fillId="0" borderId="0" xfId="42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0" fontId="10" fillId="0" borderId="0" xfId="0" applyFont="1" applyAlignment="1">
      <alignment/>
    </xf>
    <xf numFmtId="41" fontId="71" fillId="0" borderId="0" xfId="0" applyNumberFormat="1" applyFont="1" applyFill="1" applyAlignment="1">
      <alignment vertical="top"/>
    </xf>
    <xf numFmtId="178" fontId="71" fillId="0" borderId="0" xfId="42" applyNumberFormat="1" applyFont="1" applyFill="1" applyAlignment="1">
      <alignment vertical="top"/>
    </xf>
    <xf numFmtId="41" fontId="7" fillId="0" borderId="10" xfId="0" applyNumberFormat="1" applyFont="1" applyBorder="1" applyAlignment="1">
      <alignment vertical="top"/>
    </xf>
    <xf numFmtId="41" fontId="7" fillId="0" borderId="0" xfId="42" applyNumberFormat="1" applyFont="1" applyBorder="1" applyAlignment="1">
      <alignment vertical="top"/>
    </xf>
    <xf numFmtId="41" fontId="2" fillId="0" borderId="0" xfId="0" applyNumberFormat="1" applyFont="1" applyAlignment="1">
      <alignment/>
    </xf>
    <xf numFmtId="175" fontId="2" fillId="0" borderId="0" xfId="0" applyNumberFormat="1" applyFont="1" applyAlignment="1">
      <alignment vertical="top"/>
    </xf>
    <xf numFmtId="41" fontId="2" fillId="0" borderId="14" xfId="0" applyNumberFormat="1" applyFont="1" applyFill="1" applyBorder="1" applyAlignment="1">
      <alignment vertical="top"/>
    </xf>
    <xf numFmtId="41" fontId="1" fillId="0" borderId="0" xfId="0" applyNumberFormat="1" applyFont="1" applyFill="1" applyAlignment="1">
      <alignment horizontal="right" vertical="top"/>
    </xf>
    <xf numFmtId="41" fontId="7" fillId="0" borderId="0" xfId="0" applyNumberFormat="1" applyFont="1" applyFill="1" applyBorder="1" applyAlignment="1">
      <alignment vertical="top"/>
    </xf>
    <xf numFmtId="170" fontId="1" fillId="0" borderId="0" xfId="42" applyNumberFormat="1" applyFont="1" applyAlignment="1">
      <alignment vertical="top"/>
    </xf>
    <xf numFmtId="170" fontId="2" fillId="0" borderId="0" xfId="0" applyNumberFormat="1" applyFont="1" applyFill="1" applyAlignment="1">
      <alignment vertical="top"/>
    </xf>
    <xf numFmtId="170" fontId="1" fillId="35" borderId="0" xfId="42" applyNumberFormat="1" applyFont="1" applyFill="1" applyAlignment="1">
      <alignment vertical="top"/>
    </xf>
    <xf numFmtId="170" fontId="2" fillId="0" borderId="0" xfId="0" applyNumberFormat="1" applyFont="1" applyAlignment="1">
      <alignment vertical="top"/>
    </xf>
    <xf numFmtId="170" fontId="2" fillId="0" borderId="0" xfId="0" applyNumberFormat="1" applyFont="1" applyFill="1" applyAlignment="1">
      <alignment/>
    </xf>
    <xf numFmtId="10" fontId="2" fillId="0" borderId="0" xfId="62" applyNumberFormat="1" applyFont="1" applyFill="1" applyAlignment="1">
      <alignment/>
    </xf>
    <xf numFmtId="170" fontId="7" fillId="35" borderId="0" xfId="42" applyNumberFormat="1" applyFont="1" applyFill="1" applyAlignment="1">
      <alignment/>
    </xf>
    <xf numFmtId="41" fontId="6" fillId="35" borderId="0" xfId="0" applyNumberFormat="1" applyFont="1" applyFill="1" applyBorder="1" applyAlignment="1">
      <alignment/>
    </xf>
    <xf numFmtId="170" fontId="1" fillId="35" borderId="10" xfId="42" applyNumberFormat="1" applyFont="1" applyFill="1" applyBorder="1" applyAlignment="1">
      <alignment/>
    </xf>
    <xf numFmtId="170" fontId="7" fillId="35" borderId="13" xfId="42" applyNumberFormat="1" applyFont="1" applyFill="1" applyBorder="1" applyAlignment="1">
      <alignment/>
    </xf>
    <xf numFmtId="170" fontId="7" fillId="35" borderId="0" xfId="42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0" fontId="10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1" fontId="1" fillId="0" borderId="0" xfId="62" applyNumberFormat="1" applyFont="1" applyAlignment="1">
      <alignment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4" fontId="0" fillId="0" borderId="15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3" fontId="0" fillId="0" borderId="17" xfId="42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5" fillId="0" borderId="0" xfId="0" applyFont="1" applyAlignment="1">
      <alignment/>
    </xf>
    <xf numFmtId="0" fontId="15" fillId="36" borderId="15" xfId="0" applyFont="1" applyFill="1" applyBorder="1" applyAlignment="1">
      <alignment horizontal="center" vertical="top" wrapText="1"/>
    </xf>
    <xf numFmtId="43" fontId="15" fillId="36" borderId="17" xfId="42" applyFont="1" applyFill="1" applyBorder="1" applyAlignment="1">
      <alignment horizontal="center" vertical="top" wrapText="1"/>
    </xf>
    <xf numFmtId="43" fontId="15" fillId="0" borderId="13" xfId="0" applyNumberFormat="1" applyFont="1" applyBorder="1" applyAlignment="1">
      <alignment/>
    </xf>
    <xf numFmtId="43" fontId="15" fillId="36" borderId="15" xfId="42" applyFont="1" applyFill="1" applyBorder="1" applyAlignment="1">
      <alignment horizontal="center" vertical="top" wrapText="1"/>
    </xf>
    <xf numFmtId="43" fontId="0" fillId="0" borderId="15" xfId="42" applyFont="1" applyBorder="1" applyAlignment="1">
      <alignment vertical="top" wrapText="1"/>
    </xf>
    <xf numFmtId="14" fontId="1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1" fontId="1" fillId="0" borderId="0" xfId="0" applyNumberFormat="1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Alignment="1">
      <alignment horizontal="right"/>
    </xf>
    <xf numFmtId="14" fontId="36" fillId="0" borderId="0" xfId="0" applyNumberFormat="1" applyFont="1" applyAlignment="1">
      <alignment horizontal="right"/>
    </xf>
    <xf numFmtId="14" fontId="36" fillId="0" borderId="0" xfId="0" applyNumberFormat="1" applyFont="1" applyFill="1" applyAlignment="1" quotePrefix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Alignment="1">
      <alignment vertical="top"/>
    </xf>
    <xf numFmtId="41" fontId="36" fillId="0" borderId="0" xfId="0" applyNumberFormat="1" applyFont="1" applyBorder="1" applyAlignment="1">
      <alignment vertical="top"/>
    </xf>
    <xf numFmtId="41" fontId="37" fillId="0" borderId="0" xfId="0" applyNumberFormat="1" applyFont="1" applyFill="1" applyBorder="1" applyAlignment="1">
      <alignment vertical="top"/>
    </xf>
    <xf numFmtId="41" fontId="36" fillId="0" borderId="0" xfId="0" applyNumberFormat="1" applyFont="1" applyAlignment="1">
      <alignment vertical="top"/>
    </xf>
    <xf numFmtId="41" fontId="37" fillId="0" borderId="0" xfId="0" applyNumberFormat="1" applyFont="1" applyFill="1" applyAlignment="1">
      <alignment vertical="top"/>
    </xf>
    <xf numFmtId="41" fontId="39" fillId="0" borderId="11" xfId="0" applyNumberFormat="1" applyFont="1" applyBorder="1" applyAlignment="1">
      <alignment vertical="top"/>
    </xf>
    <xf numFmtId="41" fontId="40" fillId="0" borderId="11" xfId="0" applyNumberFormat="1" applyFont="1" applyFill="1" applyBorder="1" applyAlignment="1">
      <alignment vertical="top"/>
    </xf>
    <xf numFmtId="0" fontId="36" fillId="0" borderId="0" xfId="0" applyFont="1" applyAlignment="1">
      <alignment vertical="top"/>
    </xf>
    <xf numFmtId="41" fontId="36" fillId="0" borderId="0" xfId="0" applyNumberFormat="1" applyFont="1" applyFill="1" applyAlignment="1">
      <alignment vertical="top"/>
    </xf>
    <xf numFmtId="41" fontId="36" fillId="0" borderId="0" xfId="0" applyNumberFormat="1" applyFont="1" applyAlignment="1">
      <alignment horizontal="right" vertical="top"/>
    </xf>
    <xf numFmtId="41" fontId="36" fillId="0" borderId="14" xfId="0" applyNumberFormat="1" applyFont="1" applyBorder="1" applyAlignment="1">
      <alignment vertical="top"/>
    </xf>
    <xf numFmtId="41" fontId="37" fillId="0" borderId="14" xfId="0" applyNumberFormat="1" applyFont="1" applyBorder="1" applyAlignment="1">
      <alignment vertical="top"/>
    </xf>
    <xf numFmtId="41" fontId="36" fillId="0" borderId="10" xfId="0" applyNumberFormat="1" applyFont="1" applyFill="1" applyBorder="1" applyAlignment="1">
      <alignment vertical="top"/>
    </xf>
    <xf numFmtId="41" fontId="37" fillId="0" borderId="10" xfId="0" applyNumberFormat="1" applyFont="1" applyFill="1" applyBorder="1" applyAlignment="1">
      <alignment vertical="top"/>
    </xf>
    <xf numFmtId="41" fontId="39" fillId="0" borderId="0" xfId="0" applyNumberFormat="1" applyFont="1" applyFill="1" applyAlignment="1">
      <alignment vertical="top"/>
    </xf>
    <xf numFmtId="41" fontId="40" fillId="0" borderId="0" xfId="0" applyNumberFormat="1" applyFont="1" applyFill="1" applyAlignment="1">
      <alignment vertical="top"/>
    </xf>
    <xf numFmtId="41" fontId="39" fillId="0" borderId="11" xfId="0" applyNumberFormat="1" applyFont="1" applyFill="1" applyBorder="1" applyAlignment="1">
      <alignment vertical="top"/>
    </xf>
    <xf numFmtId="41" fontId="39" fillId="0" borderId="11" xfId="42" applyNumberFormat="1" applyFont="1" applyFill="1" applyBorder="1" applyAlignment="1">
      <alignment vertical="top"/>
    </xf>
    <xf numFmtId="41" fontId="39" fillId="0" borderId="10" xfId="0" applyNumberFormat="1" applyFont="1" applyFill="1" applyBorder="1" applyAlignment="1">
      <alignment vertical="top"/>
    </xf>
    <xf numFmtId="41" fontId="40" fillId="0" borderId="10" xfId="0" applyNumberFormat="1" applyFont="1" applyBorder="1" applyAlignment="1">
      <alignment vertical="top"/>
    </xf>
    <xf numFmtId="41" fontId="39" fillId="0" borderId="0" xfId="42" applyNumberFormat="1" applyFont="1" applyFill="1" applyBorder="1" applyAlignment="1">
      <alignment vertical="top"/>
    </xf>
    <xf numFmtId="41" fontId="40" fillId="0" borderId="0" xfId="0" applyNumberFormat="1" applyFont="1" applyFill="1" applyBorder="1" applyAlignment="1">
      <alignment vertical="top"/>
    </xf>
    <xf numFmtId="41" fontId="36" fillId="0" borderId="14" xfId="0" applyNumberFormat="1" applyFont="1" applyFill="1" applyBorder="1" applyAlignment="1">
      <alignment vertical="top"/>
    </xf>
    <xf numFmtId="41" fontId="36" fillId="0" borderId="0" xfId="0" applyNumberFormat="1" applyFont="1" applyFill="1" applyBorder="1" applyAlignment="1">
      <alignment vertical="top"/>
    </xf>
    <xf numFmtId="41" fontId="37" fillId="0" borderId="0" xfId="0" applyNumberFormat="1" applyFont="1" applyBorder="1" applyAlignment="1">
      <alignment vertical="top"/>
    </xf>
    <xf numFmtId="43" fontId="36" fillId="0" borderId="16" xfId="0" applyNumberFormat="1" applyFont="1" applyFill="1" applyBorder="1" applyAlignment="1">
      <alignment/>
    </xf>
    <xf numFmtId="43" fontId="36" fillId="0" borderId="16" xfId="0" applyNumberFormat="1" applyFont="1" applyBorder="1" applyAlignment="1">
      <alignment/>
    </xf>
    <xf numFmtId="43" fontId="36" fillId="0" borderId="0" xfId="0" applyNumberFormat="1" applyFont="1" applyFill="1" applyBorder="1" applyAlignment="1">
      <alignment/>
    </xf>
    <xf numFmtId="43" fontId="36" fillId="0" borderId="0" xfId="0" applyNumberFormat="1" applyFont="1" applyBorder="1" applyAlignment="1">
      <alignment/>
    </xf>
    <xf numFmtId="0" fontId="37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6" fillId="0" borderId="0" xfId="59" applyFont="1" applyAlignment="1">
      <alignment/>
    </xf>
    <xf numFmtId="0" fontId="37" fillId="0" borderId="0" xfId="59" applyFont="1" applyAlignment="1">
      <alignment/>
    </xf>
    <xf numFmtId="0" fontId="36" fillId="0" borderId="0" xfId="59" applyFont="1" applyAlignment="1">
      <alignment/>
    </xf>
    <xf numFmtId="0" fontId="38" fillId="0" borderId="0" xfId="59" applyFont="1" applyAlignment="1">
      <alignment/>
    </xf>
    <xf numFmtId="0" fontId="37" fillId="0" borderId="17" xfId="59" applyFont="1" applyBorder="1" applyAlignment="1">
      <alignment horizontal="center" vertical="top"/>
    </xf>
    <xf numFmtId="0" fontId="37" fillId="0" borderId="11" xfId="59" applyFont="1" applyBorder="1" applyAlignment="1">
      <alignment horizontal="center" vertical="top"/>
    </xf>
    <xf numFmtId="0" fontId="37" fillId="0" borderId="18" xfId="59" applyFont="1" applyBorder="1" applyAlignment="1">
      <alignment horizontal="center"/>
    </xf>
    <xf numFmtId="0" fontId="37" fillId="0" borderId="18" xfId="59" applyFont="1" applyBorder="1" applyAlignment="1">
      <alignment/>
    </xf>
    <xf numFmtId="0" fontId="37" fillId="0" borderId="18" xfId="59" applyFont="1" applyBorder="1" applyAlignment="1">
      <alignment horizontal="center" vertical="top"/>
    </xf>
    <xf numFmtId="0" fontId="37" fillId="0" borderId="11" xfId="0" applyFont="1" applyBorder="1" applyAlignment="1">
      <alignment horizontal="center" vertical="top"/>
    </xf>
    <xf numFmtId="0" fontId="37" fillId="0" borderId="15" xfId="59" applyFont="1" applyBorder="1" applyAlignment="1">
      <alignment horizontal="center" vertical="top"/>
    </xf>
    <xf numFmtId="0" fontId="37" fillId="0" borderId="19" xfId="59" applyFont="1" applyBorder="1" applyAlignment="1">
      <alignment horizontal="center" vertical="top"/>
    </xf>
    <xf numFmtId="0" fontId="37" fillId="0" borderId="20" xfId="59" applyFont="1" applyBorder="1" applyAlignment="1">
      <alignment horizontal="center"/>
    </xf>
    <xf numFmtId="0" fontId="37" fillId="0" borderId="20" xfId="59" applyFont="1" applyBorder="1" applyAlignment="1">
      <alignment/>
    </xf>
    <xf numFmtId="0" fontId="37" fillId="0" borderId="0" xfId="59" applyFont="1" applyAlignment="1">
      <alignment horizontal="center" vertical="top" wrapText="1"/>
    </xf>
    <xf numFmtId="0" fontId="36" fillId="0" borderId="0" xfId="59" applyFont="1" applyAlignment="1">
      <alignment horizontal="center" wrapText="1"/>
    </xf>
    <xf numFmtId="0" fontId="36" fillId="0" borderId="20" xfId="59" applyFont="1" applyBorder="1" applyAlignment="1">
      <alignment horizontal="center" wrapText="1"/>
    </xf>
    <xf numFmtId="0" fontId="36" fillId="0" borderId="19" xfId="59" applyFont="1" applyBorder="1" applyAlignment="1">
      <alignment horizontal="center" wrapText="1"/>
    </xf>
    <xf numFmtId="0" fontId="36" fillId="0" borderId="18" xfId="59" applyFont="1" applyBorder="1" applyAlignment="1">
      <alignment horizontal="center" wrapText="1"/>
    </xf>
    <xf numFmtId="0" fontId="36" fillId="0" borderId="21" xfId="59" applyFont="1" applyBorder="1" applyAlignment="1">
      <alignment horizontal="center" wrapText="1"/>
    </xf>
    <xf numFmtId="0" fontId="36" fillId="0" borderId="22" xfId="59" applyFont="1" applyBorder="1" applyAlignment="1">
      <alignment horizontal="center" wrapText="1"/>
    </xf>
    <xf numFmtId="0" fontId="36" fillId="0" borderId="23" xfId="59" applyFont="1" applyBorder="1" applyAlignment="1">
      <alignment horizontal="center"/>
    </xf>
    <xf numFmtId="174" fontId="36" fillId="0" borderId="0" xfId="59" applyNumberFormat="1" applyFont="1" applyFill="1" applyAlignment="1">
      <alignment/>
    </xf>
    <xf numFmtId="0" fontId="37" fillId="0" borderId="0" xfId="59" applyFont="1" applyFill="1" applyBorder="1" applyAlignment="1">
      <alignment/>
    </xf>
    <xf numFmtId="0" fontId="37" fillId="0" borderId="0" xfId="59" applyFont="1" applyFill="1" applyBorder="1" applyAlignment="1">
      <alignment horizontal="center" vertical="top" wrapText="1"/>
    </xf>
    <xf numFmtId="0" fontId="36" fillId="0" borderId="0" xfId="59" applyFont="1" applyFill="1" applyBorder="1" applyAlignment="1">
      <alignment horizontal="center"/>
    </xf>
    <xf numFmtId="174" fontId="37" fillId="0" borderId="0" xfId="59" applyNumberFormat="1" applyFont="1" applyFill="1" applyBorder="1" applyAlignment="1">
      <alignment/>
    </xf>
    <xf numFmtId="170" fontId="37" fillId="0" borderId="0" xfId="42" applyNumberFormat="1" applyFont="1" applyFill="1" applyAlignment="1">
      <alignment/>
    </xf>
    <xf numFmtId="170" fontId="37" fillId="0" borderId="0" xfId="42" applyNumberFormat="1" applyFont="1" applyFill="1" applyBorder="1" applyAlignment="1">
      <alignment/>
    </xf>
    <xf numFmtId="174" fontId="37" fillId="0" borderId="0" xfId="59" applyNumberFormat="1" applyFont="1" applyFill="1" applyAlignment="1">
      <alignment/>
    </xf>
    <xf numFmtId="170" fontId="37" fillId="0" borderId="0" xfId="42" applyNumberFormat="1" applyFont="1" applyFill="1" applyAlignment="1">
      <alignment vertical="top" wrapText="1"/>
    </xf>
    <xf numFmtId="41" fontId="37" fillId="0" borderId="0" xfId="59" applyNumberFormat="1" applyFont="1" applyFill="1" applyBorder="1" applyAlignment="1">
      <alignment/>
    </xf>
    <xf numFmtId="174" fontId="37" fillId="0" borderId="0" xfId="59" applyNumberFormat="1" applyFont="1" applyAlignment="1" quotePrefix="1">
      <alignment/>
    </xf>
    <xf numFmtId="41" fontId="37" fillId="0" borderId="0" xfId="59" applyNumberFormat="1" applyFont="1" applyFill="1" applyAlignment="1">
      <alignment/>
    </xf>
    <xf numFmtId="174" fontId="72" fillId="0" borderId="0" xfId="59" applyNumberFormat="1" applyFont="1" applyFill="1" applyAlignment="1">
      <alignment/>
    </xf>
    <xf numFmtId="174" fontId="73" fillId="0" borderId="0" xfId="59" applyNumberFormat="1" applyFont="1" applyFill="1" applyAlignment="1">
      <alignment/>
    </xf>
    <xf numFmtId="41" fontId="37" fillId="0" borderId="24" xfId="59" applyNumberFormat="1" applyFont="1" applyFill="1" applyBorder="1" applyAlignment="1">
      <alignment/>
    </xf>
    <xf numFmtId="174" fontId="37" fillId="0" borderId="0" xfId="59" applyNumberFormat="1" applyFont="1" applyFill="1" applyAlignment="1">
      <alignment horizontal="center" vertical="top" wrapText="1"/>
    </xf>
    <xf numFmtId="41" fontId="73" fillId="0" borderId="0" xfId="59" applyNumberFormat="1" applyFont="1" applyFill="1" applyAlignment="1">
      <alignment/>
    </xf>
    <xf numFmtId="174" fontId="37" fillId="0" borderId="0" xfId="59" applyNumberFormat="1" applyFont="1" applyFill="1" applyAlignment="1">
      <alignment wrapText="1"/>
    </xf>
    <xf numFmtId="0" fontId="36" fillId="0" borderId="0" xfId="0" applyFont="1" applyFill="1" applyAlignment="1">
      <alignment/>
    </xf>
    <xf numFmtId="174" fontId="44" fillId="0" borderId="0" xfId="58" applyNumberFormat="1" applyFont="1" applyFill="1" applyAlignment="1">
      <alignment horizontal="justify" vertical="top" wrapText="1"/>
    </xf>
    <xf numFmtId="0" fontId="36" fillId="0" borderId="0" xfId="58" applyFont="1" applyAlignment="1">
      <alignment/>
    </xf>
    <xf numFmtId="0" fontId="36" fillId="0" borderId="0" xfId="58" applyFont="1" applyAlignment="1">
      <alignment/>
    </xf>
    <xf numFmtId="0" fontId="36" fillId="0" borderId="0" xfId="58" applyFont="1" applyFill="1" applyAlignment="1">
      <alignment/>
    </xf>
    <xf numFmtId="0" fontId="37" fillId="0" borderId="0" xfId="58" applyFont="1" applyAlignment="1">
      <alignment/>
    </xf>
    <xf numFmtId="43" fontId="37" fillId="0" borderId="0" xfId="42" applyFont="1" applyFill="1" applyAlignment="1">
      <alignment/>
    </xf>
    <xf numFmtId="0" fontId="37" fillId="0" borderId="0" xfId="58" applyFont="1" applyAlignment="1">
      <alignment/>
    </xf>
    <xf numFmtId="0" fontId="37" fillId="0" borderId="0" xfId="58" applyFont="1" applyFill="1" applyAlignment="1">
      <alignment/>
    </xf>
    <xf numFmtId="43" fontId="36" fillId="0" borderId="0" xfId="42" applyFont="1" applyFill="1" applyAlignment="1">
      <alignment/>
    </xf>
    <xf numFmtId="43" fontId="36" fillId="0" borderId="0" xfId="42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43" fontId="36" fillId="0" borderId="0" xfId="42" applyFont="1" applyFill="1" applyAlignment="1" quotePrefix="1">
      <alignment horizontal="center"/>
    </xf>
    <xf numFmtId="14" fontId="36" fillId="0" borderId="0" xfId="58" applyNumberFormat="1" applyFont="1" applyFill="1" applyAlignment="1" quotePrefix="1">
      <alignment horizontal="center"/>
    </xf>
    <xf numFmtId="176" fontId="36" fillId="0" borderId="0" xfId="44" applyNumberFormat="1" applyFont="1" applyFill="1" applyAlignment="1">
      <alignment/>
    </xf>
    <xf numFmtId="43" fontId="37" fillId="0" borderId="0" xfId="42" applyFont="1" applyFill="1" applyAlignment="1">
      <alignment/>
    </xf>
    <xf numFmtId="176" fontId="37" fillId="0" borderId="0" xfId="44" applyNumberFormat="1" applyFont="1" applyFill="1" applyAlignment="1">
      <alignment/>
    </xf>
    <xf numFmtId="41" fontId="37" fillId="0" borderId="0" xfId="44" applyNumberFormat="1" applyFont="1" applyFill="1" applyAlignment="1">
      <alignment/>
    </xf>
    <xf numFmtId="170" fontId="37" fillId="0" borderId="10" xfId="42" applyNumberFormat="1" applyFont="1" applyFill="1" applyBorder="1" applyAlignment="1">
      <alignment/>
    </xf>
    <xf numFmtId="41" fontId="37" fillId="0" borderId="10" xfId="44" applyNumberFormat="1" applyFont="1" applyFill="1" applyBorder="1" applyAlignment="1">
      <alignment/>
    </xf>
    <xf numFmtId="176" fontId="45" fillId="0" borderId="0" xfId="44" applyNumberFormat="1" applyFont="1" applyFill="1" applyAlignment="1">
      <alignment/>
    </xf>
    <xf numFmtId="170" fontId="36" fillId="0" borderId="0" xfId="42" applyNumberFormat="1" applyFont="1" applyFill="1" applyAlignment="1">
      <alignment/>
    </xf>
    <xf numFmtId="41" fontId="37" fillId="0" borderId="0" xfId="42" applyNumberFormat="1" applyFont="1" applyFill="1" applyAlignment="1">
      <alignment/>
    </xf>
    <xf numFmtId="176" fontId="37" fillId="0" borderId="0" xfId="44" applyNumberFormat="1" applyFont="1" applyFill="1" applyAlignment="1">
      <alignment/>
    </xf>
    <xf numFmtId="0" fontId="37" fillId="0" borderId="0" xfId="58" applyFont="1" applyFill="1" applyAlignment="1">
      <alignment vertical="top"/>
    </xf>
    <xf numFmtId="170" fontId="37" fillId="0" borderId="0" xfId="42" applyNumberFormat="1" applyFont="1" applyFill="1" applyBorder="1" applyAlignment="1">
      <alignment/>
    </xf>
    <xf numFmtId="0" fontId="37" fillId="0" borderId="0" xfId="58" applyFont="1" applyFill="1" applyBorder="1" applyAlignment="1">
      <alignment/>
    </xf>
    <xf numFmtId="41" fontId="37" fillId="0" borderId="0" xfId="44" applyNumberFormat="1" applyFont="1" applyFill="1" applyBorder="1" applyAlignment="1">
      <alignment/>
    </xf>
    <xf numFmtId="0" fontId="37" fillId="0" borderId="0" xfId="58" applyFont="1" applyFill="1" applyBorder="1" applyAlignment="1">
      <alignment/>
    </xf>
    <xf numFmtId="41" fontId="36" fillId="0" borderId="0" xfId="44" applyNumberFormat="1" applyFont="1" applyFill="1" applyAlignment="1">
      <alignment/>
    </xf>
    <xf numFmtId="170" fontId="36" fillId="0" borderId="10" xfId="42" applyNumberFormat="1" applyFont="1" applyFill="1" applyBorder="1" applyAlignment="1">
      <alignment/>
    </xf>
    <xf numFmtId="170" fontId="36" fillId="0" borderId="24" xfId="42" applyNumberFormat="1" applyFont="1" applyFill="1" applyBorder="1" applyAlignment="1">
      <alignment/>
    </xf>
    <xf numFmtId="41" fontId="36" fillId="0" borderId="24" xfId="44" applyNumberFormat="1" applyFont="1" applyFill="1" applyBorder="1" applyAlignment="1">
      <alignment/>
    </xf>
    <xf numFmtId="170" fontId="36" fillId="0" borderId="0" xfId="42" applyNumberFormat="1" applyFont="1" applyFill="1" applyBorder="1" applyAlignment="1">
      <alignment/>
    </xf>
    <xf numFmtId="41" fontId="36" fillId="0" borderId="0" xfId="44" applyNumberFormat="1" applyFont="1" applyFill="1" applyBorder="1" applyAlignment="1">
      <alignment/>
    </xf>
    <xf numFmtId="0" fontId="37" fillId="0" borderId="0" xfId="58" applyFont="1" applyFill="1" applyAlignment="1">
      <alignment horizontal="justify" vertical="top" wrapText="1"/>
    </xf>
    <xf numFmtId="0" fontId="37" fillId="0" borderId="0" xfId="58" applyFont="1" applyFill="1" applyAlignment="1">
      <alignment horizontal="justify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59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right"/>
    </xf>
    <xf numFmtId="14" fontId="46" fillId="0" borderId="0" xfId="0" applyNumberFormat="1" applyFont="1" applyFill="1" applyBorder="1" applyAlignment="1" quotePrefix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7" fillId="0" borderId="0" xfId="0" applyFont="1" applyAlignment="1">
      <alignment vertical="top"/>
    </xf>
    <xf numFmtId="170" fontId="47" fillId="0" borderId="0" xfId="42" applyNumberFormat="1" applyFont="1" applyAlignment="1">
      <alignment vertical="top"/>
    </xf>
    <xf numFmtId="170" fontId="47" fillId="0" borderId="0" xfId="42" applyNumberFormat="1" applyFont="1" applyFill="1" applyAlignment="1">
      <alignment vertical="top"/>
    </xf>
    <xf numFmtId="170" fontId="47" fillId="0" borderId="0" xfId="42" applyNumberFormat="1" applyFont="1" applyBorder="1" applyAlignment="1">
      <alignment vertical="top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horizontal="left" vertical="top"/>
    </xf>
    <xf numFmtId="170" fontId="47" fillId="0" borderId="10" xfId="42" applyNumberFormat="1" applyFont="1" applyFill="1" applyBorder="1" applyAlignment="1">
      <alignment vertical="top"/>
    </xf>
    <xf numFmtId="0" fontId="47" fillId="0" borderId="0" xfId="0" applyFont="1" applyFill="1" applyAlignment="1">
      <alignment horizontal="left" vertical="top"/>
    </xf>
    <xf numFmtId="0" fontId="47" fillId="0" borderId="0" xfId="0" applyFont="1" applyAlignment="1" quotePrefix="1">
      <alignment vertical="top"/>
    </xf>
    <xf numFmtId="170" fontId="47" fillId="0" borderId="10" xfId="42" applyNumberFormat="1" applyFont="1" applyBorder="1" applyAlignment="1">
      <alignment vertical="top"/>
    </xf>
    <xf numFmtId="37" fontId="47" fillId="0" borderId="0" xfId="62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 vertical="top" wrapText="1"/>
    </xf>
    <xf numFmtId="170" fontId="49" fillId="0" borderId="12" xfId="42" applyNumberFormat="1" applyFont="1" applyBorder="1" applyAlignment="1">
      <alignment vertical="top"/>
    </xf>
    <xf numFmtId="0" fontId="47" fillId="0" borderId="0" xfId="0" applyFont="1" applyAlignment="1" quotePrefix="1">
      <alignment vertical="top" wrapText="1"/>
    </xf>
    <xf numFmtId="170" fontId="49" fillId="0" borderId="0" xfId="42" applyNumberFormat="1" applyFont="1" applyAlignment="1">
      <alignment vertical="top"/>
    </xf>
    <xf numFmtId="170" fontId="49" fillId="0" borderId="0" xfId="42" applyNumberFormat="1" applyFont="1" applyFill="1" applyAlignment="1">
      <alignment vertical="top"/>
    </xf>
    <xf numFmtId="170" fontId="49" fillId="0" borderId="10" xfId="42" applyNumberFormat="1" applyFont="1" applyBorder="1" applyAlignment="1">
      <alignment vertical="top"/>
    </xf>
    <xf numFmtId="170" fontId="49" fillId="0" borderId="10" xfId="42" applyNumberFormat="1" applyFont="1" applyFill="1" applyBorder="1" applyAlignment="1">
      <alignment vertical="top"/>
    </xf>
    <xf numFmtId="170" fontId="50" fillId="0" borderId="0" xfId="42" applyNumberFormat="1" applyFont="1" applyBorder="1" applyAlignment="1">
      <alignment vertical="top"/>
    </xf>
    <xf numFmtId="170" fontId="50" fillId="0" borderId="0" xfId="42" applyNumberFormat="1" applyFont="1" applyFill="1" applyBorder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170" fontId="49" fillId="0" borderId="13" xfId="42" applyNumberFormat="1" applyFont="1" applyBorder="1" applyAlignment="1">
      <alignment vertical="top"/>
    </xf>
    <xf numFmtId="170" fontId="49" fillId="0" borderId="13" xfId="42" applyNumberFormat="1" applyFont="1" applyFill="1" applyBorder="1" applyAlignment="1">
      <alignment vertical="top"/>
    </xf>
    <xf numFmtId="170" fontId="47" fillId="0" borderId="13" xfId="42" applyNumberFormat="1" applyFont="1" applyBorder="1" applyAlignment="1">
      <alignment vertical="top"/>
    </xf>
    <xf numFmtId="41" fontId="47" fillId="0" borderId="0" xfId="0" applyNumberFormat="1" applyFont="1" applyAlignment="1">
      <alignment/>
    </xf>
    <xf numFmtId="41" fontId="47" fillId="0" borderId="0" xfId="0" applyNumberFormat="1" applyFont="1" applyFill="1" applyBorder="1" applyAlignment="1">
      <alignment/>
    </xf>
    <xf numFmtId="41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 applyBorder="1" applyAlignment="1">
      <alignment/>
    </xf>
    <xf numFmtId="0" fontId="51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PAH Co Cashflow Q1 2004" xfId="58"/>
    <cellStyle name="Normal_GPAH Co Cashflow Q4 2003-audi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ewduan\Local%20Settings\Temporary%20Internet%20Files\Content.Outlook\IQ1ONLCI\Q1'14\QUARTERLY%20REPORT%20QTR1'14-%207.8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7\Desktop\Dekstop\Q2'14\QUARTERLY%20REPORT%20QTR2'14-6.11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CI Qtr"/>
      <sheetName val="CI YTD"/>
      <sheetName val="Change in equity"/>
      <sheetName val="FP"/>
      <sheetName val="Cashflow"/>
      <sheetName val="Seg Rep"/>
      <sheetName val="Consol PPE"/>
      <sheetName val="CONSOL ADJUST"/>
      <sheetName val="conso adj detail"/>
      <sheetName val="tax Notes"/>
      <sheetName val="P&amp;L details"/>
      <sheetName val="GCF - Details"/>
      <sheetName val="Variance"/>
      <sheetName val="GPH-IS"/>
      <sheetName val="BS-GPH"/>
      <sheetName val="GPH-tax"/>
      <sheetName val="GPA-IS"/>
      <sheetName val="BS-GPA"/>
      <sheetName val="GPA-tax"/>
      <sheetName val="GPM-IS"/>
      <sheetName val="BS-GPM"/>
      <sheetName val="GPM-tax"/>
      <sheetName val="GPI-IS"/>
      <sheetName val="BS-GPI"/>
      <sheetName val="GPI-tax"/>
      <sheetName val="GPT-IS"/>
      <sheetName val="BS-GPT"/>
      <sheetName val="GPT-tax"/>
      <sheetName val="GPP-IS"/>
      <sheetName val="GPAT-IS"/>
      <sheetName val="GPFP-IS"/>
      <sheetName val="BS-GPP"/>
      <sheetName val="GPPGRP-IS"/>
      <sheetName val="GPP-tax"/>
      <sheetName val="HM-IS"/>
      <sheetName val="BS-HM"/>
      <sheetName val="HM-tax"/>
      <sheetName val="loan"/>
      <sheetName val="prior year figure"/>
      <sheetName val="note to account"/>
      <sheetName val="rea&amp; unrealised profit"/>
      <sheetName val="seg review"/>
      <sheetName val="IS analysis"/>
      <sheetName val="BS analysis"/>
      <sheetName val="AR analysis"/>
      <sheetName val="AP analysis"/>
      <sheetName val="AP analysis 2"/>
      <sheetName val="FOC "/>
      <sheetName val="FP- ACM"/>
      <sheetName val="FP- old format"/>
    </sheetNames>
    <sheetDataSet>
      <sheetData sheetId="1">
        <row r="4">
          <cell r="A4" t="str">
            <v>(The current year figures have not been audited)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CI Qtr"/>
      <sheetName val="CI YTD"/>
      <sheetName val="Change in equity"/>
      <sheetName val="FP"/>
      <sheetName val="Cashflow"/>
      <sheetName val="Seg Rep"/>
      <sheetName val="Consol PPE"/>
      <sheetName val="CONSOL ADJUST"/>
      <sheetName val="conso adj detail"/>
      <sheetName val="tax Notes"/>
      <sheetName val="P&amp;L details"/>
      <sheetName val="GCF - Details"/>
      <sheetName val="Variance"/>
      <sheetName val="GPH-IS"/>
      <sheetName val="BS-GPH"/>
      <sheetName val="GPH-tax"/>
      <sheetName val="GPA-IS"/>
      <sheetName val="BS-GPA"/>
      <sheetName val="GPA-tax"/>
      <sheetName val="GPM-IS"/>
      <sheetName val="BS-GPM"/>
      <sheetName val="GPM-tax"/>
      <sheetName val="GPI-IS"/>
      <sheetName val="BS-GPI"/>
      <sheetName val="GPI-tax"/>
      <sheetName val="GPT-IS"/>
      <sheetName val="BS-GPT"/>
      <sheetName val="GPT-tax"/>
      <sheetName val="GPP-IS"/>
      <sheetName val="GPAT-IS"/>
      <sheetName val="GPFP-IS"/>
      <sheetName val="BS-GPP"/>
      <sheetName val="GPPGRP-IS"/>
      <sheetName val="GPP-tax"/>
      <sheetName val="HM-IS"/>
      <sheetName val="BS-HM"/>
      <sheetName val="HM-tax"/>
      <sheetName val="loan"/>
      <sheetName val="prior year figure"/>
      <sheetName val="note to account"/>
      <sheetName val="rea&amp; unrealised profit"/>
      <sheetName val="seg review"/>
      <sheetName val="IS analysis"/>
      <sheetName val="BS analysis"/>
      <sheetName val="FOC "/>
      <sheetName val="BS-Accrual"/>
      <sheetName val="FP- ACM"/>
      <sheetName val="FP- old format"/>
      <sheetName val="AR analysis"/>
      <sheetName val="AP analysis"/>
      <sheetName val="AP-2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zoomScale="70" zoomScaleNormal="70" zoomScalePageLayoutView="0" workbookViewId="0" topLeftCell="A14">
      <selection activeCell="B33" sqref="B33:C33"/>
    </sheetView>
  </sheetViews>
  <sheetFormatPr defaultColWidth="9.140625" defaultRowHeight="19.5" customHeight="1"/>
  <cols>
    <col min="1" max="1" width="4.7109375" style="5" customWidth="1"/>
    <col min="2" max="2" width="2.140625" style="5" customWidth="1"/>
    <col min="3" max="3" width="41.28125" style="5" customWidth="1"/>
    <col min="4" max="4" width="19.57421875" style="27" customWidth="1"/>
    <col min="5" max="5" width="21.00390625" style="28" customWidth="1"/>
    <col min="6" max="6" width="18.8515625" style="29" customWidth="1"/>
    <col min="7" max="7" width="22.7109375" style="5" customWidth="1"/>
    <col min="8" max="16384" width="9.140625" style="5" customWidth="1"/>
  </cols>
  <sheetData>
    <row r="1" spans="1:8" ht="19.5" customHeight="1">
      <c r="A1" s="295" t="s">
        <v>0</v>
      </c>
      <c r="B1" s="295"/>
      <c r="C1" s="295"/>
      <c r="D1" s="296"/>
      <c r="E1" s="297"/>
      <c r="F1" s="298"/>
      <c r="G1" s="299"/>
      <c r="H1" s="29"/>
    </row>
    <row r="2" spans="1:8" ht="19.5" customHeight="1">
      <c r="A2" s="300" t="s">
        <v>169</v>
      </c>
      <c r="B2" s="299"/>
      <c r="C2" s="299"/>
      <c r="D2" s="296"/>
      <c r="E2" s="301"/>
      <c r="F2" s="299"/>
      <c r="G2" s="299"/>
      <c r="H2" s="29"/>
    </row>
    <row r="3" spans="1:8" ht="19.5" customHeight="1">
      <c r="A3" s="296" t="s">
        <v>154</v>
      </c>
      <c r="B3" s="296"/>
      <c r="C3" s="296"/>
      <c r="D3" s="296"/>
      <c r="E3" s="297"/>
      <c r="F3" s="298"/>
      <c r="G3" s="299"/>
      <c r="H3" s="29"/>
    </row>
    <row r="4" spans="1:8" ht="19.5" customHeight="1">
      <c r="A4" s="302" t="s">
        <v>1</v>
      </c>
      <c r="B4" s="296"/>
      <c r="C4" s="296"/>
      <c r="D4" s="296"/>
      <c r="E4" s="297"/>
      <c r="F4" s="298"/>
      <c r="G4" s="299"/>
      <c r="H4" s="29"/>
    </row>
    <row r="5" spans="1:8" ht="19.5" customHeight="1">
      <c r="A5" s="299"/>
      <c r="B5" s="299"/>
      <c r="C5" s="299"/>
      <c r="D5" s="296"/>
      <c r="E5" s="297"/>
      <c r="F5" s="298"/>
      <c r="G5" s="299"/>
      <c r="H5" s="29"/>
    </row>
    <row r="6" spans="1:8" ht="19.5" customHeight="1">
      <c r="A6" s="299"/>
      <c r="B6" s="299"/>
      <c r="C6" s="299"/>
      <c r="D6" s="303" t="s">
        <v>104</v>
      </c>
      <c r="E6" s="303"/>
      <c r="F6" s="303" t="s">
        <v>105</v>
      </c>
      <c r="G6" s="303"/>
      <c r="H6" s="29"/>
    </row>
    <row r="7" spans="1:8" ht="43.5">
      <c r="A7" s="299"/>
      <c r="B7" s="299"/>
      <c r="C7" s="299"/>
      <c r="D7" s="304" t="s">
        <v>106</v>
      </c>
      <c r="E7" s="304" t="s">
        <v>107</v>
      </c>
      <c r="F7" s="304" t="s">
        <v>108</v>
      </c>
      <c r="G7" s="304" t="s">
        <v>109</v>
      </c>
      <c r="H7" s="29"/>
    </row>
    <row r="8" spans="1:8" ht="19.5" customHeight="1">
      <c r="A8" s="299"/>
      <c r="B8" s="299"/>
      <c r="C8" s="299"/>
      <c r="D8" s="305" t="s">
        <v>31</v>
      </c>
      <c r="E8" s="305"/>
      <c r="F8" s="305" t="s">
        <v>170</v>
      </c>
      <c r="G8" s="305"/>
      <c r="H8" s="29"/>
    </row>
    <row r="9" spans="1:8" ht="19.5" customHeight="1">
      <c r="A9" s="299"/>
      <c r="B9" s="299"/>
      <c r="C9" s="299"/>
      <c r="D9" s="306">
        <v>42004</v>
      </c>
      <c r="E9" s="307">
        <v>41639</v>
      </c>
      <c r="F9" s="306">
        <v>42004</v>
      </c>
      <c r="G9" s="307">
        <v>41639</v>
      </c>
      <c r="H9" s="29"/>
    </row>
    <row r="10" spans="1:8" ht="19.5" customHeight="1">
      <c r="A10" s="299"/>
      <c r="B10" s="299"/>
      <c r="C10" s="299"/>
      <c r="D10" s="308" t="s">
        <v>21</v>
      </c>
      <c r="E10" s="309" t="s">
        <v>21</v>
      </c>
      <c r="F10" s="310" t="s">
        <v>21</v>
      </c>
      <c r="G10" s="308" t="s">
        <v>21</v>
      </c>
      <c r="H10" s="29"/>
    </row>
    <row r="11" spans="1:10" s="32" customFormat="1" ht="19.5" customHeight="1">
      <c r="A11" s="311"/>
      <c r="B11" s="311" t="s">
        <v>22</v>
      </c>
      <c r="C11" s="311"/>
      <c r="D11" s="312">
        <v>33618</v>
      </c>
      <c r="E11" s="313">
        <v>35160</v>
      </c>
      <c r="F11" s="314">
        <v>107714</v>
      </c>
      <c r="G11" s="314">
        <v>119856</v>
      </c>
      <c r="H11" s="34"/>
      <c r="I11" s="34"/>
      <c r="J11" s="34"/>
    </row>
    <row r="12" spans="1:10" s="35" customFormat="1" ht="19.5" customHeight="1">
      <c r="A12" s="315"/>
      <c r="B12" s="316" t="s">
        <v>23</v>
      </c>
      <c r="C12" s="316"/>
      <c r="D12" s="317">
        <v>-33712</v>
      </c>
      <c r="E12" s="317">
        <v>-34523</v>
      </c>
      <c r="F12" s="317">
        <v>-108404</v>
      </c>
      <c r="G12" s="317">
        <v>-111166</v>
      </c>
      <c r="H12" s="36"/>
      <c r="I12" s="36"/>
      <c r="J12" s="36"/>
    </row>
    <row r="13" spans="1:10" s="35" customFormat="1" ht="19.5" customHeight="1">
      <c r="A13" s="315"/>
      <c r="B13" s="316" t="s">
        <v>171</v>
      </c>
      <c r="C13" s="316"/>
      <c r="D13" s="313">
        <v>-94</v>
      </c>
      <c r="E13" s="313">
        <v>637</v>
      </c>
      <c r="F13" s="313">
        <v>-690</v>
      </c>
      <c r="G13" s="313">
        <v>8690</v>
      </c>
      <c r="H13" s="36"/>
      <c r="I13" s="36"/>
      <c r="J13" s="36"/>
    </row>
    <row r="14" spans="1:10" s="35" customFormat="1" ht="19.5" customHeight="1">
      <c r="A14" s="315"/>
      <c r="B14" s="318"/>
      <c r="C14" s="318"/>
      <c r="D14" s="313"/>
      <c r="E14" s="313"/>
      <c r="F14" s="313"/>
      <c r="G14" s="313"/>
      <c r="H14" s="36"/>
      <c r="I14" s="36"/>
      <c r="J14" s="36"/>
    </row>
    <row r="15" spans="1:8" s="32" customFormat="1" ht="19.5" customHeight="1">
      <c r="A15" s="311"/>
      <c r="B15" s="311" t="s">
        <v>24</v>
      </c>
      <c r="C15" s="311"/>
      <c r="D15" s="312"/>
      <c r="E15" s="313"/>
      <c r="F15" s="314"/>
      <c r="G15" s="314"/>
      <c r="H15" s="33"/>
    </row>
    <row r="16" spans="1:10" s="32" customFormat="1" ht="19.5" customHeight="1">
      <c r="A16" s="311"/>
      <c r="B16" s="319" t="s">
        <v>25</v>
      </c>
      <c r="C16" s="311"/>
      <c r="D16" s="312">
        <v>2575</v>
      </c>
      <c r="E16" s="313">
        <v>1075</v>
      </c>
      <c r="F16" s="314">
        <v>6271</v>
      </c>
      <c r="G16" s="314">
        <v>4326</v>
      </c>
      <c r="H16" s="34"/>
      <c r="I16" s="34"/>
      <c r="J16" s="34"/>
    </row>
    <row r="17" spans="1:8" s="32" customFormat="1" ht="19.5" customHeight="1">
      <c r="A17" s="311"/>
      <c r="B17" s="319" t="s">
        <v>26</v>
      </c>
      <c r="C17" s="311"/>
      <c r="D17" s="320">
        <v>0</v>
      </c>
      <c r="E17" s="317">
        <v>1</v>
      </c>
      <c r="F17" s="320">
        <v>1</v>
      </c>
      <c r="G17" s="320">
        <v>2</v>
      </c>
      <c r="H17" s="33"/>
    </row>
    <row r="18" spans="1:8" s="32" customFormat="1" ht="19.5" customHeight="1">
      <c r="A18" s="311"/>
      <c r="B18" s="319"/>
      <c r="C18" s="311"/>
      <c r="D18" s="312">
        <v>2481</v>
      </c>
      <c r="E18" s="312">
        <v>1713</v>
      </c>
      <c r="F18" s="321">
        <v>5582</v>
      </c>
      <c r="G18" s="321">
        <v>13018</v>
      </c>
      <c r="H18" s="33"/>
    </row>
    <row r="19" spans="1:8" s="32" customFormat="1" ht="19.5" customHeight="1">
      <c r="A19" s="311"/>
      <c r="B19" s="319"/>
      <c r="C19" s="311"/>
      <c r="D19" s="312"/>
      <c r="E19" s="313"/>
      <c r="F19" s="314"/>
      <c r="G19" s="314"/>
      <c r="H19" s="33"/>
    </row>
    <row r="20" spans="1:10" s="32" customFormat="1" ht="19.5" customHeight="1">
      <c r="A20" s="311"/>
      <c r="B20" s="322" t="s">
        <v>32</v>
      </c>
      <c r="C20" s="322"/>
      <c r="D20" s="312">
        <v>-2763</v>
      </c>
      <c r="E20" s="313">
        <v>-4748</v>
      </c>
      <c r="F20" s="320">
        <v>-8648</v>
      </c>
      <c r="G20" s="320">
        <v>-14550</v>
      </c>
      <c r="H20" s="34"/>
      <c r="I20" s="34"/>
      <c r="J20" s="34"/>
    </row>
    <row r="21" spans="1:8" s="32" customFormat="1" ht="19.5" customHeight="1">
      <c r="A21" s="311"/>
      <c r="B21" s="311" t="s">
        <v>172</v>
      </c>
      <c r="C21" s="311"/>
      <c r="D21" s="323">
        <v>-282</v>
      </c>
      <c r="E21" s="323">
        <v>-3035</v>
      </c>
      <c r="F21" s="313">
        <v>-3066</v>
      </c>
      <c r="G21" s="313">
        <v>-1532</v>
      </c>
      <c r="H21" s="33"/>
    </row>
    <row r="22" spans="1:8" s="32" customFormat="1" ht="19.5" customHeight="1">
      <c r="A22" s="311"/>
      <c r="B22" s="311" t="s">
        <v>28</v>
      </c>
      <c r="C22" s="311"/>
      <c r="D22" s="320">
        <v>-449</v>
      </c>
      <c r="E22" s="317">
        <v>-178</v>
      </c>
      <c r="F22" s="320">
        <v>-930</v>
      </c>
      <c r="G22" s="320">
        <v>-616</v>
      </c>
      <c r="H22" s="33"/>
    </row>
    <row r="23" spans="1:8" s="32" customFormat="1" ht="19.5" customHeight="1">
      <c r="A23" s="311"/>
      <c r="B23" s="324" t="s">
        <v>173</v>
      </c>
      <c r="C23" s="322"/>
      <c r="D23" s="325">
        <v>-731</v>
      </c>
      <c r="E23" s="325">
        <v>-3213</v>
      </c>
      <c r="F23" s="313">
        <v>-3996</v>
      </c>
      <c r="G23" s="313">
        <v>-2148</v>
      </c>
      <c r="H23" s="33"/>
    </row>
    <row r="24" spans="1:8" s="32" customFormat="1" ht="19.5" customHeight="1">
      <c r="A24" s="311"/>
      <c r="B24" s="322"/>
      <c r="C24" s="322"/>
      <c r="D24" s="325"/>
      <c r="E24" s="326"/>
      <c r="F24" s="314"/>
      <c r="G24" s="312"/>
      <c r="H24" s="33"/>
    </row>
    <row r="25" spans="1:8" s="32" customFormat="1" ht="19.5" customHeight="1">
      <c r="A25" s="311"/>
      <c r="B25" s="311" t="s">
        <v>29</v>
      </c>
      <c r="C25" s="311"/>
      <c r="D25" s="320">
        <v>0</v>
      </c>
      <c r="E25" s="317">
        <v>368</v>
      </c>
      <c r="F25" s="320">
        <v>-120</v>
      </c>
      <c r="G25" s="320">
        <v>-320</v>
      </c>
      <c r="H25" s="33"/>
    </row>
    <row r="26" spans="1:8" s="32" customFormat="1" ht="19.5" customHeight="1">
      <c r="A26" s="311"/>
      <c r="B26" s="324" t="s">
        <v>174</v>
      </c>
      <c r="C26" s="322"/>
      <c r="D26" s="325">
        <v>-731</v>
      </c>
      <c r="E26" s="325">
        <v>-2845</v>
      </c>
      <c r="F26" s="314">
        <v>-4116</v>
      </c>
      <c r="G26" s="314">
        <v>-2468</v>
      </c>
      <c r="H26" s="33"/>
    </row>
    <row r="27" spans="1:8" s="32" customFormat="1" ht="19.5" customHeight="1">
      <c r="A27" s="311"/>
      <c r="B27" s="322"/>
      <c r="C27" s="322"/>
      <c r="D27" s="327"/>
      <c r="E27" s="328"/>
      <c r="F27" s="320"/>
      <c r="G27" s="320"/>
      <c r="H27" s="33"/>
    </row>
    <row r="28" spans="1:8" s="32" customFormat="1" ht="33" customHeight="1">
      <c r="A28" s="311"/>
      <c r="B28" s="322" t="s">
        <v>175</v>
      </c>
      <c r="C28" s="322"/>
      <c r="D28" s="329">
        <v>-731</v>
      </c>
      <c r="E28" s="330">
        <v>-2845</v>
      </c>
      <c r="F28" s="329">
        <v>-4116</v>
      </c>
      <c r="G28" s="329">
        <v>-2468</v>
      </c>
      <c r="H28" s="33"/>
    </row>
    <row r="29" spans="1:8" s="32" customFormat="1" ht="19.5" customHeight="1">
      <c r="A29" s="311"/>
      <c r="B29" s="331"/>
      <c r="C29" s="331"/>
      <c r="D29" s="325"/>
      <c r="E29" s="326"/>
      <c r="F29" s="314"/>
      <c r="G29" s="312"/>
      <c r="H29" s="33"/>
    </row>
    <row r="30" spans="1:8" s="32" customFormat="1" ht="36.75" customHeight="1">
      <c r="A30" s="311"/>
      <c r="B30" s="324" t="s">
        <v>176</v>
      </c>
      <c r="C30" s="322"/>
      <c r="D30" s="325"/>
      <c r="E30" s="326"/>
      <c r="F30" s="314"/>
      <c r="G30" s="312"/>
      <c r="H30" s="33"/>
    </row>
    <row r="31" spans="1:8" s="32" customFormat="1" ht="19.5" customHeight="1">
      <c r="A31" s="311"/>
      <c r="B31" s="324" t="s">
        <v>113</v>
      </c>
      <c r="C31" s="322"/>
      <c r="D31" s="325">
        <v>-1222</v>
      </c>
      <c r="E31" s="313">
        <v>-2846</v>
      </c>
      <c r="F31" s="312">
        <v>-4723</v>
      </c>
      <c r="G31" s="312">
        <v>-2777</v>
      </c>
      <c r="H31" s="33"/>
    </row>
    <row r="32" spans="1:8" s="32" customFormat="1" ht="19.5" customHeight="1">
      <c r="A32" s="311"/>
      <c r="B32" s="319" t="s">
        <v>33</v>
      </c>
      <c r="C32" s="311"/>
      <c r="D32" s="320">
        <v>491</v>
      </c>
      <c r="E32" s="313">
        <v>1</v>
      </c>
      <c r="F32" s="320">
        <v>607</v>
      </c>
      <c r="G32" s="320">
        <v>309</v>
      </c>
      <c r="H32" s="33"/>
    </row>
    <row r="33" spans="1:8" s="32" customFormat="1" ht="27.75" customHeight="1" thickBot="1">
      <c r="A33" s="311"/>
      <c r="B33" s="322" t="s">
        <v>177</v>
      </c>
      <c r="C33" s="332"/>
      <c r="D33" s="333">
        <v>-731</v>
      </c>
      <c r="E33" s="334">
        <v>-2845</v>
      </c>
      <c r="F33" s="335">
        <v>-4116</v>
      </c>
      <c r="G33" s="335">
        <v>-2468</v>
      </c>
      <c r="H33" s="33"/>
    </row>
    <row r="34" spans="1:8" ht="19.5" customHeight="1">
      <c r="A34" s="299"/>
      <c r="B34" s="299"/>
      <c r="C34" s="299"/>
      <c r="D34" s="336"/>
      <c r="E34" s="337"/>
      <c r="F34" s="338"/>
      <c r="G34" s="336"/>
      <c r="H34" s="29"/>
    </row>
    <row r="35" spans="1:8" ht="19.5" customHeight="1">
      <c r="A35" s="299"/>
      <c r="B35" s="339" t="s">
        <v>178</v>
      </c>
      <c r="C35" s="339"/>
      <c r="D35" s="340">
        <v>-0.15578984943714222</v>
      </c>
      <c r="E35" s="340">
        <v>-0.36282971481023474</v>
      </c>
      <c r="F35" s="340">
        <v>-0.6021239434464998</v>
      </c>
      <c r="G35" s="340">
        <v>-0.3540330702839149</v>
      </c>
      <c r="H35" s="29"/>
    </row>
    <row r="36" spans="1:8" ht="19.5" customHeight="1">
      <c r="A36" s="299"/>
      <c r="B36" s="299"/>
      <c r="C36" s="299"/>
      <c r="D36" s="299"/>
      <c r="E36" s="341"/>
      <c r="F36" s="298"/>
      <c r="G36" s="299"/>
      <c r="H36" s="29"/>
    </row>
    <row r="37" spans="1:8" ht="19.5" customHeight="1">
      <c r="A37" s="299"/>
      <c r="B37" s="299"/>
      <c r="C37" s="299"/>
      <c r="D37" s="299"/>
      <c r="E37" s="341"/>
      <c r="F37" s="298"/>
      <c r="G37" s="299"/>
      <c r="H37" s="29"/>
    </row>
    <row r="38" spans="1:8" ht="19.5" customHeight="1">
      <c r="A38" s="299"/>
      <c r="B38" s="299"/>
      <c r="C38" s="299"/>
      <c r="D38" s="299"/>
      <c r="E38" s="341"/>
      <c r="F38" s="298"/>
      <c r="G38" s="299"/>
      <c r="H38" s="29"/>
    </row>
    <row r="39" spans="1:8" ht="33.75" customHeight="1">
      <c r="A39" s="299"/>
      <c r="B39" s="342" t="s">
        <v>161</v>
      </c>
      <c r="C39" s="343"/>
      <c r="D39" s="343"/>
      <c r="E39" s="343"/>
      <c r="F39" s="343"/>
      <c r="G39" s="343"/>
      <c r="H39" s="29"/>
    </row>
    <row r="40" spans="1:8" ht="19.5" customHeight="1">
      <c r="A40" s="29"/>
      <c r="B40" s="29"/>
      <c r="C40" s="29"/>
      <c r="D40" s="37"/>
      <c r="E40" s="30"/>
      <c r="H40" s="29"/>
    </row>
    <row r="41" ht="19.5" customHeight="1">
      <c r="H41" s="29"/>
    </row>
    <row r="42" ht="19.5" customHeight="1">
      <c r="H42" s="29"/>
    </row>
    <row r="43" ht="19.5" customHeight="1">
      <c r="H43" s="29"/>
    </row>
    <row r="44" ht="19.5" customHeight="1">
      <c r="H44" s="29"/>
    </row>
    <row r="45" ht="19.5" customHeight="1">
      <c r="H45" s="29"/>
    </row>
    <row r="46" ht="19.5" customHeight="1">
      <c r="H46" s="29"/>
    </row>
    <row r="47" ht="19.5" customHeight="1">
      <c r="H47" s="29"/>
    </row>
    <row r="48" ht="19.5" customHeight="1">
      <c r="H48" s="29"/>
    </row>
    <row r="49" ht="19.5" customHeight="1">
      <c r="H49" s="29"/>
    </row>
    <row r="50" ht="19.5" customHeight="1">
      <c r="H50" s="29"/>
    </row>
    <row r="51" ht="19.5" customHeight="1">
      <c r="H51" s="29"/>
    </row>
    <row r="52" ht="19.5" customHeight="1">
      <c r="H52" s="29"/>
    </row>
    <row r="53" ht="19.5" customHeight="1">
      <c r="H53" s="29"/>
    </row>
    <row r="54" ht="19.5" customHeight="1">
      <c r="H54" s="29"/>
    </row>
    <row r="55" ht="19.5" customHeight="1">
      <c r="H55" s="29"/>
    </row>
    <row r="56" ht="19.5" customHeight="1">
      <c r="H56" s="29"/>
    </row>
    <row r="57" ht="19.5" customHeight="1">
      <c r="H57" s="29"/>
    </row>
    <row r="58" ht="19.5" customHeight="1">
      <c r="H58" s="29"/>
    </row>
    <row r="59" ht="19.5" customHeight="1">
      <c r="H59" s="29"/>
    </row>
    <row r="60" ht="19.5" customHeight="1">
      <c r="H60" s="29"/>
    </row>
  </sheetData>
  <sheetProtection/>
  <mergeCells count="16">
    <mergeCell ref="F8:G8"/>
    <mergeCell ref="B12:C12"/>
    <mergeCell ref="D6:E6"/>
    <mergeCell ref="F6:G6"/>
    <mergeCell ref="B13:C13"/>
    <mergeCell ref="B20:C20"/>
    <mergeCell ref="B23:C24"/>
    <mergeCell ref="B31:C31"/>
    <mergeCell ref="A1:C1"/>
    <mergeCell ref="D8:E8"/>
    <mergeCell ref="B39:G39"/>
    <mergeCell ref="B33:C33"/>
    <mergeCell ref="B35:C35"/>
    <mergeCell ref="B26:C27"/>
    <mergeCell ref="B28:C28"/>
    <mergeCell ref="B30:C30"/>
  </mergeCells>
  <printOptions/>
  <pageMargins left="0.38" right="0.25" top="1" bottom="1" header="0.5" footer="0.5"/>
  <pageSetup horizontalDpi="600" verticalDpi="600" orientation="portrait" paperSize="9" scale="7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T38"/>
  <sheetViews>
    <sheetView view="pageBreakPreview" zoomScale="70" zoomScaleNormal="85" zoomScaleSheetLayoutView="70" zoomScalePageLayoutView="0" workbookViewId="0" topLeftCell="A4">
      <selection activeCell="S32" sqref="S32"/>
    </sheetView>
  </sheetViews>
  <sheetFormatPr defaultColWidth="9.140625" defaultRowHeight="12.75"/>
  <cols>
    <col min="1" max="1" width="4.7109375" style="4" customWidth="1"/>
    <col min="2" max="2" width="2.140625" style="4" customWidth="1"/>
    <col min="3" max="3" width="24.8515625" style="4" customWidth="1"/>
    <col min="4" max="4" width="1.1484375" style="4" customWidth="1"/>
    <col min="5" max="5" width="0.9921875" style="4" customWidth="1"/>
    <col min="6" max="14" width="11.00390625" style="4" customWidth="1"/>
    <col min="15" max="15" width="11.57421875" style="4" customWidth="1"/>
    <col min="16" max="16" width="10.140625" style="4" customWidth="1"/>
    <col min="17" max="17" width="10.421875" style="4" customWidth="1"/>
    <col min="18" max="18" width="12.57421875" style="3" customWidth="1"/>
    <col min="19" max="19" width="12.28125" style="66" customWidth="1"/>
    <col min="20" max="20" width="10.00390625" style="4" bestFit="1" customWidth="1"/>
    <col min="21" max="16384" width="9.140625" style="4" customWidth="1"/>
  </cols>
  <sheetData>
    <row r="1" spans="1:20" ht="12.75">
      <c r="A1" s="104" t="s">
        <v>0</v>
      </c>
      <c r="B1" s="104"/>
      <c r="C1" s="104"/>
      <c r="D1" s="104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04"/>
      <c r="T1" s="49"/>
    </row>
    <row r="2" spans="1:20" ht="12.75">
      <c r="A2" s="48" t="str">
        <f>"Unaudited Interim Report for the Three"&amp;" Months Ended "&amp;CHOOSE(K5,"30 June 2014","30 September 2014","31 December 2014","31 March 2015")</f>
        <v>Unaudited Interim Report for the Three Months Ended 31 December 2014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2.75">
      <c r="A3" s="104" t="str">
        <f>'CI'!A3</f>
        <v>Condensed Consolidated Statement of Profit or Loss and Other Comprehensive Income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49"/>
    </row>
    <row r="4" spans="1:20" ht="12.75">
      <c r="A4" s="105" t="s">
        <v>1</v>
      </c>
      <c r="B4" s="48"/>
      <c r="C4" s="48"/>
      <c r="D4" s="48"/>
      <c r="E4" s="48"/>
      <c r="F4" s="104"/>
      <c r="G4" s="104"/>
      <c r="H4" s="104"/>
      <c r="I4" s="104"/>
      <c r="J4" s="48"/>
      <c r="K4" s="48"/>
      <c r="L4" s="104"/>
      <c r="M4" s="104"/>
      <c r="N4" s="104"/>
      <c r="O4" s="104"/>
      <c r="P4" s="104"/>
      <c r="Q4" s="104"/>
      <c r="R4" s="104"/>
      <c r="S4" s="104"/>
      <c r="T4" s="49"/>
    </row>
    <row r="5" spans="1:20" ht="12.75">
      <c r="A5" s="48"/>
      <c r="B5" s="48"/>
      <c r="C5" s="48"/>
      <c r="D5" s="48"/>
      <c r="E5" s="48"/>
      <c r="F5" s="48"/>
      <c r="G5" s="48"/>
      <c r="H5" s="48"/>
      <c r="I5" s="48"/>
      <c r="J5" s="48" t="s">
        <v>2</v>
      </c>
      <c r="K5" s="106">
        <v>3</v>
      </c>
      <c r="L5" s="48"/>
      <c r="M5" s="48"/>
      <c r="N5" s="48"/>
      <c r="O5" s="48"/>
      <c r="P5" s="48"/>
      <c r="Q5" s="48"/>
      <c r="R5" s="48"/>
      <c r="S5" s="104"/>
      <c r="T5" s="49"/>
    </row>
    <row r="6" spans="1:20" ht="12.75">
      <c r="A6" s="48"/>
      <c r="B6" s="48"/>
      <c r="C6" s="48"/>
      <c r="D6" s="48"/>
      <c r="E6" s="48"/>
      <c r="F6" s="48"/>
      <c r="G6" s="107" t="s">
        <v>3</v>
      </c>
      <c r="H6" s="107" t="s">
        <v>4</v>
      </c>
      <c r="I6" s="107" t="s">
        <v>4</v>
      </c>
      <c r="J6" s="107" t="s">
        <v>3</v>
      </c>
      <c r="K6" s="107" t="s">
        <v>5</v>
      </c>
      <c r="L6" s="107" t="s">
        <v>4</v>
      </c>
      <c r="M6" s="107" t="s">
        <v>3</v>
      </c>
      <c r="N6" s="107" t="s">
        <v>4</v>
      </c>
      <c r="O6" s="107" t="s">
        <v>6</v>
      </c>
      <c r="P6" s="107" t="s">
        <v>7</v>
      </c>
      <c r="Q6" s="108" t="s">
        <v>8</v>
      </c>
      <c r="R6" s="108"/>
      <c r="S6" s="104"/>
      <c r="T6" s="49"/>
    </row>
    <row r="7" spans="1:20" ht="12.75">
      <c r="A7" s="48"/>
      <c r="B7" s="48"/>
      <c r="C7" s="48"/>
      <c r="D7" s="48"/>
      <c r="E7" s="6" t="s">
        <v>9</v>
      </c>
      <c r="F7" s="48"/>
      <c r="G7" s="107" t="s">
        <v>10</v>
      </c>
      <c r="H7" s="107" t="s">
        <v>11</v>
      </c>
      <c r="I7" s="107" t="s">
        <v>12</v>
      </c>
      <c r="J7" s="107" t="s">
        <v>13</v>
      </c>
      <c r="K7" s="107" t="s">
        <v>14</v>
      </c>
      <c r="L7" s="107" t="s">
        <v>15</v>
      </c>
      <c r="M7" s="107" t="s">
        <v>16</v>
      </c>
      <c r="N7" s="107" t="s">
        <v>127</v>
      </c>
      <c r="O7" s="107" t="s">
        <v>17</v>
      </c>
      <c r="P7" s="107" t="s">
        <v>18</v>
      </c>
      <c r="Q7" s="107" t="s">
        <v>19</v>
      </c>
      <c r="R7" s="107" t="s">
        <v>20</v>
      </c>
      <c r="S7" s="128" t="str">
        <f>CHOOSE($K$5,"30/06/14","30/09/14","31/12/14","31/03/15")</f>
        <v>31/12/14</v>
      </c>
      <c r="T7" s="172" t="s">
        <v>180</v>
      </c>
    </row>
    <row r="8" spans="1:20" ht="12.75">
      <c r="A8" s="48"/>
      <c r="B8" s="48"/>
      <c r="C8" s="48"/>
      <c r="D8" s="48"/>
      <c r="E8" s="48"/>
      <c r="F8" s="48"/>
      <c r="G8" s="107" t="s">
        <v>21</v>
      </c>
      <c r="H8" s="107" t="s">
        <v>21</v>
      </c>
      <c r="I8" s="107" t="s">
        <v>21</v>
      </c>
      <c r="J8" s="107" t="s">
        <v>21</v>
      </c>
      <c r="K8" s="107" t="s">
        <v>21</v>
      </c>
      <c r="L8" s="107" t="s">
        <v>21</v>
      </c>
      <c r="M8" s="107" t="s">
        <v>21</v>
      </c>
      <c r="N8" s="107" t="s">
        <v>21</v>
      </c>
      <c r="O8" s="107" t="s">
        <v>21</v>
      </c>
      <c r="P8" s="107" t="s">
        <v>21</v>
      </c>
      <c r="Q8" s="107" t="s">
        <v>21</v>
      </c>
      <c r="R8" s="107" t="s">
        <v>21</v>
      </c>
      <c r="S8" s="7" t="s">
        <v>21</v>
      </c>
      <c r="T8" s="7" t="s">
        <v>21</v>
      </c>
    </row>
    <row r="9" spans="1:20" s="13" customFormat="1" ht="12.75">
      <c r="A9" s="8"/>
      <c r="B9" s="8" t="s">
        <v>22</v>
      </c>
      <c r="C9" s="8"/>
      <c r="D9" s="8"/>
      <c r="E9" s="8"/>
      <c r="F9" s="8"/>
      <c r="G9" s="9">
        <v>0</v>
      </c>
      <c r="H9" s="109">
        <v>22221.467219999995</v>
      </c>
      <c r="I9" s="109">
        <v>12268.943330000002</v>
      </c>
      <c r="J9" s="109">
        <v>1658.6367399999997</v>
      </c>
      <c r="K9" s="109">
        <v>319.7993200000001</v>
      </c>
      <c r="L9" s="109">
        <v>2882.7454899999993</v>
      </c>
      <c r="M9" s="109">
        <v>14304.615060000002</v>
      </c>
      <c r="N9" s="109">
        <v>0</v>
      </c>
      <c r="O9" s="109">
        <v>2160.65</v>
      </c>
      <c r="P9" s="109">
        <v>55816.85716000001</v>
      </c>
      <c r="Q9" s="109">
        <v>22199.20784</v>
      </c>
      <c r="R9" s="10">
        <v>0</v>
      </c>
      <c r="S9" s="11">
        <v>33618</v>
      </c>
      <c r="T9" s="11">
        <v>35160</v>
      </c>
    </row>
    <row r="10" spans="2:20" s="13" customFormat="1" ht="12.75">
      <c r="B10" s="13" t="s">
        <v>23</v>
      </c>
      <c r="G10" s="14"/>
      <c r="H10" s="14">
        <v>-25965.249980000004</v>
      </c>
      <c r="I10" s="14">
        <v>-10066.53934</v>
      </c>
      <c r="J10" s="14">
        <v>-1689.8972</v>
      </c>
      <c r="K10" s="14">
        <v>-234.03015000000002</v>
      </c>
      <c r="L10" s="14">
        <v>-2426.9190699999995</v>
      </c>
      <c r="M10" s="14">
        <v>-13784.285240000008</v>
      </c>
      <c r="N10" s="14">
        <v>0</v>
      </c>
      <c r="O10" s="14">
        <v>-1846.45</v>
      </c>
      <c r="P10" s="15">
        <v>-56013.37098000001</v>
      </c>
      <c r="Q10" s="15"/>
      <c r="R10" s="16">
        <v>22301.38784</v>
      </c>
      <c r="S10" s="17">
        <v>-33712</v>
      </c>
      <c r="T10" s="17">
        <v>-34523</v>
      </c>
    </row>
    <row r="11" spans="2:20" s="13" customFormat="1" ht="12.75">
      <c r="B11" s="13" t="s">
        <v>171</v>
      </c>
      <c r="G11" s="18"/>
      <c r="H11" s="18">
        <v>-3743.782760000009</v>
      </c>
      <c r="I11" s="18">
        <v>2202.4039900000025</v>
      </c>
      <c r="J11" s="18">
        <v>-31.26046000000042</v>
      </c>
      <c r="K11" s="18">
        <v>85.76917000000006</v>
      </c>
      <c r="L11" s="18">
        <v>455.82641999999987</v>
      </c>
      <c r="M11" s="18">
        <v>520.3298199999936</v>
      </c>
      <c r="N11" s="18">
        <v>0</v>
      </c>
      <c r="O11" s="18">
        <v>314.20000000000005</v>
      </c>
      <c r="P11" s="18">
        <v>-196.51382000000012</v>
      </c>
      <c r="Q11" s="18"/>
      <c r="R11" s="18"/>
      <c r="S11" s="18">
        <v>-94</v>
      </c>
      <c r="T11" s="18">
        <v>637</v>
      </c>
    </row>
    <row r="12" spans="1:20" s="13" customFormat="1" ht="12.75">
      <c r="A12" s="50"/>
      <c r="D12" s="50"/>
      <c r="E12" s="50"/>
      <c r="F12" s="50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11"/>
    </row>
    <row r="13" spans="1:20" s="13" customFormat="1" ht="12.75">
      <c r="A13" s="50"/>
      <c r="B13" s="50" t="s">
        <v>24</v>
      </c>
      <c r="C13" s="50"/>
      <c r="D13" s="50"/>
      <c r="E13" s="50"/>
      <c r="F13" s="50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11"/>
    </row>
    <row r="14" spans="1:20" s="13" customFormat="1" ht="12.75">
      <c r="A14" s="50"/>
      <c r="B14" s="22" t="s">
        <v>25</v>
      </c>
      <c r="G14" s="18">
        <v>0</v>
      </c>
      <c r="H14" s="12">
        <v>2145.37858</v>
      </c>
      <c r="I14" s="12">
        <v>-151.45743000000002</v>
      </c>
      <c r="J14" s="12">
        <v>0.6509499999999999</v>
      </c>
      <c r="K14" s="12">
        <v>0</v>
      </c>
      <c r="L14" s="12">
        <v>0.8264</v>
      </c>
      <c r="M14" s="12">
        <v>1319.0933199999997</v>
      </c>
      <c r="N14" s="19">
        <v>0</v>
      </c>
      <c r="O14" s="19">
        <v>0</v>
      </c>
      <c r="P14" s="12">
        <v>3314.4918199999997</v>
      </c>
      <c r="Q14" s="12">
        <v>739.8934200000001</v>
      </c>
      <c r="R14" s="12">
        <v>0</v>
      </c>
      <c r="S14" s="11">
        <v>2575</v>
      </c>
      <c r="T14" s="11">
        <v>1075</v>
      </c>
    </row>
    <row r="15" spans="1:20" s="13" customFormat="1" ht="12.75">
      <c r="A15" s="50"/>
      <c r="B15" s="22" t="s">
        <v>26</v>
      </c>
      <c r="G15" s="14">
        <v>0</v>
      </c>
      <c r="H15" s="16">
        <v>0.011140000000000044</v>
      </c>
      <c r="I15" s="16">
        <v>0</v>
      </c>
      <c r="J15" s="16">
        <v>0</v>
      </c>
      <c r="K15" s="16">
        <v>0</v>
      </c>
      <c r="L15" s="16">
        <v>0</v>
      </c>
      <c r="M15" s="16">
        <v>0.28617</v>
      </c>
      <c r="N15" s="15">
        <v>0</v>
      </c>
      <c r="O15" s="15">
        <v>0</v>
      </c>
      <c r="P15" s="16">
        <v>0.29731</v>
      </c>
      <c r="Q15" s="16">
        <v>0</v>
      </c>
      <c r="R15" s="16">
        <v>0</v>
      </c>
      <c r="S15" s="17">
        <v>0</v>
      </c>
      <c r="T15" s="17">
        <v>1</v>
      </c>
    </row>
    <row r="16" spans="1:20" s="13" customFormat="1" ht="12.75">
      <c r="A16" s="50"/>
      <c r="B16" s="22"/>
      <c r="G16" s="18">
        <v>0</v>
      </c>
      <c r="H16" s="18">
        <v>-1598.393040000009</v>
      </c>
      <c r="I16" s="18">
        <v>2050.9465600000026</v>
      </c>
      <c r="J16" s="18">
        <v>-30.60951000000042</v>
      </c>
      <c r="K16" s="18">
        <v>85.76917000000006</v>
      </c>
      <c r="L16" s="18">
        <v>456.65281999999985</v>
      </c>
      <c r="M16" s="18">
        <v>1839.7093099999934</v>
      </c>
      <c r="N16" s="18">
        <v>0</v>
      </c>
      <c r="O16" s="18">
        <v>314.20000000000005</v>
      </c>
      <c r="P16" s="18">
        <v>3118.2753099999995</v>
      </c>
      <c r="Q16" s="18"/>
      <c r="R16" s="18"/>
      <c r="S16" s="18">
        <v>2481</v>
      </c>
      <c r="T16" s="18">
        <v>1713</v>
      </c>
    </row>
    <row r="17" spans="1:20" s="13" customFormat="1" ht="12.75">
      <c r="A17" s="50"/>
      <c r="B17" s="22"/>
      <c r="G17" s="18"/>
      <c r="H17" s="18"/>
      <c r="I17" s="18"/>
      <c r="J17" s="18"/>
      <c r="K17" s="18"/>
      <c r="L17" s="18"/>
      <c r="M17" s="18"/>
      <c r="N17" s="18"/>
      <c r="O17" s="18"/>
      <c r="P17" s="12"/>
      <c r="Q17" s="23"/>
      <c r="R17" s="23"/>
      <c r="S17" s="11"/>
      <c r="T17" s="24"/>
    </row>
    <row r="18" spans="2:20" s="13" customFormat="1" ht="12.75" customHeight="1">
      <c r="B18" s="13" t="s">
        <v>27</v>
      </c>
      <c r="G18" s="18">
        <v>-26.3296</v>
      </c>
      <c r="H18" s="12">
        <v>-1361.3253800000093</v>
      </c>
      <c r="I18" s="12">
        <v>-1294.9196100000045</v>
      </c>
      <c r="J18" s="12">
        <v>-113.30195000000026</v>
      </c>
      <c r="K18" s="12">
        <v>-33.932420000000064</v>
      </c>
      <c r="L18" s="12">
        <v>-131.92459999999937</v>
      </c>
      <c r="M18" s="12">
        <v>-374.1511100000007</v>
      </c>
      <c r="N18" s="19">
        <v>-15.071</v>
      </c>
      <c r="O18" s="19">
        <v>-49.612949999999955</v>
      </c>
      <c r="P18" s="19">
        <v>-3400.5686200000137</v>
      </c>
      <c r="Q18" s="12">
        <v>0</v>
      </c>
      <c r="R18" s="12">
        <v>637.7134200000002</v>
      </c>
      <c r="S18" s="17">
        <v>-2763</v>
      </c>
      <c r="T18" s="17">
        <v>-4748</v>
      </c>
    </row>
    <row r="19" spans="1:20" s="13" customFormat="1" ht="12.75">
      <c r="A19" s="50"/>
      <c r="B19" s="51" t="s">
        <v>179</v>
      </c>
      <c r="C19" s="48"/>
      <c r="D19" s="50"/>
      <c r="E19" s="50"/>
      <c r="F19" s="50"/>
      <c r="G19" s="56">
        <v>-26.3296</v>
      </c>
      <c r="H19" s="56">
        <v>-2959.7184200000183</v>
      </c>
      <c r="I19" s="56">
        <v>756.0269499999981</v>
      </c>
      <c r="J19" s="56">
        <v>-143.9114600000007</v>
      </c>
      <c r="K19" s="56">
        <v>51.836749999999995</v>
      </c>
      <c r="L19" s="56">
        <v>324.7282200000005</v>
      </c>
      <c r="M19" s="56">
        <v>1465.5581999999927</v>
      </c>
      <c r="N19" s="56">
        <v>-15.071</v>
      </c>
      <c r="O19" s="56">
        <v>264.5870500000001</v>
      </c>
      <c r="P19" s="56">
        <v>-282.2933100000141</v>
      </c>
      <c r="Q19" s="57"/>
      <c r="R19" s="57"/>
      <c r="S19" s="58">
        <v>-282</v>
      </c>
      <c r="T19" s="58">
        <v>-3035</v>
      </c>
    </row>
    <row r="20" spans="1:20" s="13" customFormat="1" ht="12.75" customHeight="1">
      <c r="A20" s="50"/>
      <c r="B20" s="50"/>
      <c r="C20" s="50"/>
      <c r="D20" s="50"/>
      <c r="E20" s="50"/>
      <c r="F20" s="50"/>
      <c r="G20" s="59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/>
      <c r="N20" s="60"/>
      <c r="O20" s="60">
        <v>0</v>
      </c>
      <c r="P20" s="60">
        <v>0</v>
      </c>
      <c r="Q20" s="60">
        <v>0</v>
      </c>
      <c r="R20" s="60">
        <v>0</v>
      </c>
      <c r="S20" s="58">
        <v>0</v>
      </c>
      <c r="T20" s="58">
        <v>0</v>
      </c>
    </row>
    <row r="21" spans="1:20" s="13" customFormat="1" ht="12.75">
      <c r="A21" s="50"/>
      <c r="B21" s="13" t="s">
        <v>28</v>
      </c>
      <c r="G21" s="18">
        <v>0</v>
      </c>
      <c r="H21" s="12">
        <v>-430.45089</v>
      </c>
      <c r="I21" s="12">
        <v>-1.8786100000000001</v>
      </c>
      <c r="J21" s="12">
        <v>-1.07667</v>
      </c>
      <c r="K21" s="12">
        <v>0</v>
      </c>
      <c r="L21" s="12">
        <v>-15.794030000000003</v>
      </c>
      <c r="M21" s="12">
        <v>0</v>
      </c>
      <c r="N21" s="12"/>
      <c r="O21" s="12">
        <v>0</v>
      </c>
      <c r="P21" s="12">
        <v>-449.2002</v>
      </c>
      <c r="Q21" s="25">
        <v>0</v>
      </c>
      <c r="R21" s="16">
        <v>0</v>
      </c>
      <c r="S21" s="17">
        <v>-449</v>
      </c>
      <c r="T21" s="17">
        <v>-178</v>
      </c>
    </row>
    <row r="22" spans="1:20" s="13" customFormat="1" ht="12.75" customHeight="1">
      <c r="A22" s="50"/>
      <c r="B22" s="22" t="s">
        <v>156</v>
      </c>
      <c r="C22" s="48"/>
      <c r="D22" s="50"/>
      <c r="E22" s="50"/>
      <c r="F22" s="50"/>
      <c r="G22" s="56">
        <v>-26.3296</v>
      </c>
      <c r="H22" s="56">
        <v>-3390.1693100000184</v>
      </c>
      <c r="I22" s="56">
        <v>754.1483399999981</v>
      </c>
      <c r="J22" s="56">
        <v>-144.9881300000007</v>
      </c>
      <c r="K22" s="56">
        <v>51.836749999999995</v>
      </c>
      <c r="L22" s="56">
        <v>308.93419000000046</v>
      </c>
      <c r="M22" s="56">
        <v>1465.5581999999927</v>
      </c>
      <c r="N22" s="56">
        <v>-15.071</v>
      </c>
      <c r="O22" s="56">
        <v>264.5870500000001</v>
      </c>
      <c r="P22" s="56">
        <v>-731.4935100000141</v>
      </c>
      <c r="Q22" s="61"/>
      <c r="R22" s="53"/>
      <c r="S22" s="58">
        <v>-731</v>
      </c>
      <c r="T22" s="58">
        <v>-3213</v>
      </c>
    </row>
    <row r="23" spans="1:20" s="13" customFormat="1" ht="12.75">
      <c r="A23" s="50"/>
      <c r="B23" s="48"/>
      <c r="C23" s="48"/>
      <c r="D23" s="50"/>
      <c r="E23" s="50"/>
      <c r="F23" s="50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61"/>
      <c r="S23" s="58"/>
      <c r="T23" s="58"/>
    </row>
    <row r="24" spans="2:20" s="13" customFormat="1" ht="12.75">
      <c r="B24" s="13" t="s">
        <v>29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5"/>
      <c r="S24" s="17">
        <v>0</v>
      </c>
      <c r="T24" s="17">
        <v>368</v>
      </c>
    </row>
    <row r="25" spans="1:20" s="13" customFormat="1" ht="12.75" customHeight="1">
      <c r="A25" s="48"/>
      <c r="B25" s="110" t="s">
        <v>157</v>
      </c>
      <c r="C25" s="48"/>
      <c r="D25" s="48"/>
      <c r="E25" s="48"/>
      <c r="F25" s="48"/>
      <c r="G25" s="111">
        <v>-26.3296</v>
      </c>
      <c r="H25" s="111">
        <v>-3390.1693100000184</v>
      </c>
      <c r="I25" s="111">
        <v>754.1483399999981</v>
      </c>
      <c r="J25" s="111">
        <v>-144.9881300000007</v>
      </c>
      <c r="K25" s="111">
        <v>51.836749999999995</v>
      </c>
      <c r="L25" s="111">
        <v>308.93419000000046</v>
      </c>
      <c r="M25" s="111">
        <v>1465.5581999999927</v>
      </c>
      <c r="N25" s="111">
        <v>-15.071</v>
      </c>
      <c r="O25" s="111">
        <v>264.5870500000001</v>
      </c>
      <c r="P25" s="111">
        <v>-731.4935100000141</v>
      </c>
      <c r="Q25" s="113"/>
      <c r="R25" s="113"/>
      <c r="S25" s="114">
        <v>-731</v>
      </c>
      <c r="T25" s="114">
        <v>-2845</v>
      </c>
    </row>
    <row r="26" spans="1:20" s="13" customFormat="1" ht="12.75">
      <c r="A26" s="48"/>
      <c r="B26" s="48"/>
      <c r="C26" s="48"/>
      <c r="D26" s="48"/>
      <c r="E26" s="48"/>
      <c r="F26" s="48"/>
      <c r="G26" s="111"/>
      <c r="H26" s="112"/>
      <c r="I26" s="112"/>
      <c r="J26" s="112"/>
      <c r="K26" s="112"/>
      <c r="L26" s="115"/>
      <c r="M26" s="112"/>
      <c r="N26" s="112"/>
      <c r="O26" s="112"/>
      <c r="P26" s="112"/>
      <c r="Q26" s="113"/>
      <c r="R26" s="113"/>
      <c r="S26" s="114"/>
      <c r="T26" s="58"/>
    </row>
    <row r="27" spans="1:20" s="13" customFormat="1" ht="12.75">
      <c r="A27" s="48"/>
      <c r="B27" s="174" t="s">
        <v>110</v>
      </c>
      <c r="C27" s="174"/>
      <c r="D27" s="174"/>
      <c r="E27" s="48"/>
      <c r="F27" s="48"/>
      <c r="G27" s="111">
        <v>0</v>
      </c>
      <c r="H27" s="112">
        <v>0</v>
      </c>
      <c r="I27" s="112">
        <v>0</v>
      </c>
      <c r="J27" s="112">
        <v>0</v>
      </c>
      <c r="K27" s="112">
        <v>0</v>
      </c>
      <c r="L27" s="115">
        <v>0</v>
      </c>
      <c r="M27" s="112">
        <v>0</v>
      </c>
      <c r="N27" s="112">
        <v>0</v>
      </c>
      <c r="O27" s="112">
        <v>0</v>
      </c>
      <c r="P27" s="112">
        <v>0</v>
      </c>
      <c r="Q27" s="113"/>
      <c r="R27" s="113"/>
      <c r="S27" s="114">
        <v>0</v>
      </c>
      <c r="T27" s="58">
        <v>0</v>
      </c>
    </row>
    <row r="28" spans="1:20" s="13" customFormat="1" ht="27.75" customHeight="1">
      <c r="A28" s="48"/>
      <c r="B28" s="176" t="s">
        <v>158</v>
      </c>
      <c r="C28" s="176"/>
      <c r="D28" s="48"/>
      <c r="E28" s="48"/>
      <c r="F28" s="48"/>
      <c r="G28" s="111">
        <v>-26.3296</v>
      </c>
      <c r="H28" s="111">
        <v>-3390.1693100000184</v>
      </c>
      <c r="I28" s="111">
        <v>754.1483399999981</v>
      </c>
      <c r="J28" s="111">
        <v>-144.9881300000007</v>
      </c>
      <c r="K28" s="111">
        <v>51.836749999999995</v>
      </c>
      <c r="L28" s="111">
        <v>308.93419000000046</v>
      </c>
      <c r="M28" s="111">
        <v>1465.5581999999927</v>
      </c>
      <c r="N28" s="111">
        <v>-15.071</v>
      </c>
      <c r="O28" s="111">
        <v>264.5870500000001</v>
      </c>
      <c r="P28" s="111">
        <v>-731.4935100000141</v>
      </c>
      <c r="Q28" s="111">
        <v>22939.10126</v>
      </c>
      <c r="R28" s="111">
        <v>22939.10126</v>
      </c>
      <c r="S28" s="116">
        <v>-731</v>
      </c>
      <c r="T28" s="62">
        <v>-2845</v>
      </c>
    </row>
    <row r="29" spans="1:20" s="13" customFormat="1" ht="12.75">
      <c r="A29" s="48"/>
      <c r="B29" s="8"/>
      <c r="C29" s="8"/>
      <c r="D29" s="48"/>
      <c r="E29" s="48"/>
      <c r="F29" s="48"/>
      <c r="G29" s="111"/>
      <c r="H29" s="112"/>
      <c r="I29" s="112"/>
      <c r="J29" s="112"/>
      <c r="K29" s="112"/>
      <c r="L29" s="115"/>
      <c r="M29" s="112"/>
      <c r="N29" s="112"/>
      <c r="O29" s="112"/>
      <c r="P29" s="112"/>
      <c r="Q29" s="113"/>
      <c r="R29" s="113"/>
      <c r="S29" s="114"/>
      <c r="T29" s="58"/>
    </row>
    <row r="30" spans="1:20" s="13" customFormat="1" ht="33" customHeight="1">
      <c r="A30" s="48"/>
      <c r="B30" s="175" t="s">
        <v>159</v>
      </c>
      <c r="C30" s="176"/>
      <c r="D30" s="176"/>
      <c r="E30" s="176"/>
      <c r="F30" s="176"/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113"/>
      <c r="S30" s="114"/>
      <c r="T30" s="58"/>
    </row>
    <row r="31" spans="1:20" s="13" customFormat="1" ht="12.75" customHeight="1">
      <c r="A31" s="48"/>
      <c r="B31" s="110" t="s">
        <v>112</v>
      </c>
      <c r="C31" s="48"/>
      <c r="D31" s="48"/>
      <c r="E31" s="48"/>
      <c r="F31" s="48"/>
      <c r="G31" s="111">
        <v>-26.3296</v>
      </c>
      <c r="H31" s="111">
        <v>-3390.1693100000184</v>
      </c>
      <c r="I31" s="111">
        <v>754.1483399999981</v>
      </c>
      <c r="J31" s="111">
        <v>-144.9881300000007</v>
      </c>
      <c r="K31" s="111">
        <v>51.836749999999995</v>
      </c>
      <c r="L31" s="111">
        <v>308.93419000000046</v>
      </c>
      <c r="M31" s="111">
        <v>1465.5581999999927</v>
      </c>
      <c r="N31" s="111">
        <v>-15.071</v>
      </c>
      <c r="O31" s="111">
        <v>264.5870500000001</v>
      </c>
      <c r="P31" s="111">
        <v>-731.4935100000141</v>
      </c>
      <c r="Q31" s="113"/>
      <c r="R31" s="113"/>
      <c r="S31" s="116">
        <v>-1222</v>
      </c>
      <c r="T31" s="11">
        <v>-2846</v>
      </c>
    </row>
    <row r="32" spans="1:20" s="13" customFormat="1" ht="12.75">
      <c r="A32" s="48"/>
      <c r="B32" s="117" t="s">
        <v>30</v>
      </c>
      <c r="C32" s="48"/>
      <c r="D32" s="48"/>
      <c r="E32" s="48"/>
      <c r="F32" s="48"/>
      <c r="G32" s="118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490.65528999999907</v>
      </c>
      <c r="R32" s="119">
        <v>0</v>
      </c>
      <c r="S32" s="120">
        <v>491</v>
      </c>
      <c r="T32" s="11">
        <v>1</v>
      </c>
    </row>
    <row r="33" spans="1:20" s="13" customFormat="1" ht="13.5" customHeight="1" thickBot="1">
      <c r="A33" s="48"/>
      <c r="B33" s="48" t="s">
        <v>160</v>
      </c>
      <c r="C33" s="48"/>
      <c r="D33" s="48"/>
      <c r="E33" s="48"/>
      <c r="F33" s="48"/>
      <c r="G33" s="121">
        <v>-26.3296</v>
      </c>
      <c r="H33" s="121">
        <v>-3390.1693100000184</v>
      </c>
      <c r="I33" s="121">
        <v>754.1483399999981</v>
      </c>
      <c r="J33" s="121">
        <v>-144.9881300000007</v>
      </c>
      <c r="K33" s="121">
        <v>51.836749999999995</v>
      </c>
      <c r="L33" s="121">
        <v>308.93419000000046</v>
      </c>
      <c r="M33" s="121">
        <v>1465.5581999999927</v>
      </c>
      <c r="N33" s="121">
        <v>-15.071</v>
      </c>
      <c r="O33" s="121">
        <v>264.5870500000001</v>
      </c>
      <c r="P33" s="121">
        <v>-731.4935100000141</v>
      </c>
      <c r="Q33" s="122">
        <v>490.65528999999907</v>
      </c>
      <c r="R33" s="122"/>
      <c r="S33" s="123">
        <v>-731</v>
      </c>
      <c r="T33" s="63">
        <v>-2845</v>
      </c>
    </row>
    <row r="34" spans="1:20" ht="12.75">
      <c r="A34" s="48"/>
      <c r="B34" s="48"/>
      <c r="C34" s="48"/>
      <c r="D34" s="48"/>
      <c r="E34" s="48"/>
      <c r="F34" s="48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24"/>
      <c r="R34" s="124"/>
      <c r="S34" s="125"/>
      <c r="T34" s="64"/>
    </row>
    <row r="35" spans="1:20" ht="12.75">
      <c r="A35" s="48"/>
      <c r="B35" s="48" t="s">
        <v>178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26"/>
      <c r="R35" s="126"/>
      <c r="S35" s="127">
        <v>-0.15578984943714222</v>
      </c>
      <c r="T35" s="65">
        <v>-0.36282971481023474</v>
      </c>
    </row>
    <row r="36" spans="1:20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126"/>
      <c r="S36" s="104"/>
      <c r="T36" s="49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</row>
    <row r="38" spans="1:18" ht="12.75">
      <c r="A38" s="2"/>
      <c r="B38" s="130" t="str">
        <f>'CI'!B39</f>
        <v>The Unaudited Condensed Consolidated Statement of Profit or Loss and Other Comprehensive Income should be read in conjunction with the financial statements for the financial year ended 31 March 2014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</row>
  </sheetData>
  <sheetProtection/>
  <mergeCells count="3">
    <mergeCell ref="B27:D27"/>
    <mergeCell ref="B30:F30"/>
    <mergeCell ref="B28:C28"/>
  </mergeCells>
  <printOptions/>
  <pageMargins left="0.24" right="0.22" top="1" bottom="0.64" header="0.5" footer="0.5"/>
  <pageSetup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Y52"/>
  <sheetViews>
    <sheetView view="pageBreakPreview" zoomScale="70" zoomScaleNormal="85" zoomScaleSheetLayoutView="70" zoomScalePageLayoutView="0" workbookViewId="0" topLeftCell="A7">
      <selection activeCell="S32" sqref="S32"/>
    </sheetView>
  </sheetViews>
  <sheetFormatPr defaultColWidth="9.140625" defaultRowHeight="12.75"/>
  <cols>
    <col min="1" max="1" width="2.7109375" style="48" customWidth="1"/>
    <col min="2" max="2" width="2.140625" style="48" customWidth="1"/>
    <col min="3" max="3" width="26.00390625" style="48" customWidth="1"/>
    <col min="4" max="4" width="2.28125" style="48" customWidth="1"/>
    <col min="5" max="5" width="6.8515625" style="48" customWidth="1"/>
    <col min="6" max="6" width="1.421875" style="48" customWidth="1"/>
    <col min="7" max="7" width="8.28125" style="48" customWidth="1"/>
    <col min="8" max="8" width="9.57421875" style="48" customWidth="1"/>
    <col min="9" max="9" width="9.140625" style="48" customWidth="1"/>
    <col min="10" max="10" width="9.8515625" style="48" customWidth="1"/>
    <col min="11" max="11" width="8.7109375" style="48" customWidth="1"/>
    <col min="12" max="12" width="9.00390625" style="48" bestFit="1" customWidth="1"/>
    <col min="13" max="13" width="10.57421875" style="48" bestFit="1" customWidth="1"/>
    <col min="14" max="14" width="9.7109375" style="48" bestFit="1" customWidth="1"/>
    <col min="15" max="15" width="8.7109375" style="48" customWidth="1"/>
    <col min="16" max="16" width="10.28125" style="48" customWidth="1"/>
    <col min="17" max="17" width="9.00390625" style="48" customWidth="1"/>
    <col min="18" max="18" width="8.7109375" style="48" customWidth="1"/>
    <col min="19" max="19" width="12.57421875" style="104" bestFit="1" customWidth="1"/>
    <col min="20" max="20" width="14.7109375" style="49" bestFit="1" customWidth="1"/>
    <col min="21" max="21" width="11.00390625" style="49" hidden="1" customWidth="1"/>
    <col min="22" max="22" width="1.28515625" style="48" customWidth="1"/>
    <col min="23" max="23" width="9.421875" style="152" hidden="1" customWidth="1"/>
    <col min="24" max="24" width="8.7109375" style="48" hidden="1" customWidth="1"/>
    <col min="25" max="16384" width="9.140625" style="48" customWidth="1"/>
  </cols>
  <sheetData>
    <row r="1" spans="1:23" ht="12.75">
      <c r="A1" s="104" t="s">
        <v>0</v>
      </c>
      <c r="B1" s="104"/>
      <c r="C1" s="104"/>
      <c r="D1" s="104"/>
      <c r="W1" s="50"/>
    </row>
    <row r="2" spans="1:23" ht="12.75">
      <c r="A2" s="48" t="str">
        <f>"Unaudited Interim Report for the "&amp;CHOOSE(K5,"Three"," Six","Nine","Twelve")&amp;" Months Ended "&amp;CHOOSE(K5,"30 June 2014","30 September 2014","31 December 2014","31 March 2015")</f>
        <v>Unaudited Interim Report for the Nine Months Ended 31 December 2014</v>
      </c>
      <c r="S2" s="48"/>
      <c r="T2" s="48"/>
      <c r="U2" s="48"/>
      <c r="W2" s="50"/>
    </row>
    <row r="3" spans="1:23" ht="12.75">
      <c r="A3" s="104" t="str">
        <f>'CI QTR- breakdown'!A3</f>
        <v>Condensed Consolidated Statement of Profit or Loss and Other Comprehensive Income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W3" s="50"/>
    </row>
    <row r="4" spans="1:23" ht="12.75">
      <c r="A4" s="105" t="s">
        <v>1</v>
      </c>
      <c r="F4" s="104"/>
      <c r="G4" s="104"/>
      <c r="H4" s="104"/>
      <c r="I4" s="104"/>
      <c r="L4" s="104"/>
      <c r="M4" s="104"/>
      <c r="N4" s="104"/>
      <c r="O4" s="104"/>
      <c r="P4" s="104"/>
      <c r="Q4" s="104"/>
      <c r="R4" s="104"/>
      <c r="W4" s="50"/>
    </row>
    <row r="5" spans="10:23" ht="12.75">
      <c r="J5" s="48" t="s">
        <v>2</v>
      </c>
      <c r="K5" s="106">
        <v>3</v>
      </c>
      <c r="W5" s="50"/>
    </row>
    <row r="6" spans="7:23" ht="12.75">
      <c r="G6" s="107" t="s">
        <v>3</v>
      </c>
      <c r="H6" s="107" t="s">
        <v>4</v>
      </c>
      <c r="I6" s="107" t="s">
        <v>4</v>
      </c>
      <c r="J6" s="107" t="s">
        <v>3</v>
      </c>
      <c r="K6" s="107" t="s">
        <v>5</v>
      </c>
      <c r="L6" s="107" t="s">
        <v>4</v>
      </c>
      <c r="M6" s="107" t="s">
        <v>3</v>
      </c>
      <c r="N6" s="107" t="s">
        <v>4</v>
      </c>
      <c r="O6" s="107" t="s">
        <v>6</v>
      </c>
      <c r="P6" s="107" t="s">
        <v>7</v>
      </c>
      <c r="Q6" s="108" t="s">
        <v>8</v>
      </c>
      <c r="R6" s="108"/>
      <c r="U6" s="49" t="s">
        <v>131</v>
      </c>
      <c r="W6" s="50"/>
    </row>
    <row r="7" spans="5:23" ht="12.75">
      <c r="E7" s="6" t="s">
        <v>9</v>
      </c>
      <c r="G7" s="107" t="s">
        <v>10</v>
      </c>
      <c r="H7" s="107" t="s">
        <v>11</v>
      </c>
      <c r="I7" s="107" t="s">
        <v>12</v>
      </c>
      <c r="J7" s="107" t="s">
        <v>13</v>
      </c>
      <c r="K7" s="107" t="s">
        <v>14</v>
      </c>
      <c r="L7" s="107" t="s">
        <v>15</v>
      </c>
      <c r="M7" s="107" t="s">
        <v>16</v>
      </c>
      <c r="N7" s="107" t="s">
        <v>127</v>
      </c>
      <c r="O7" s="107" t="s">
        <v>17</v>
      </c>
      <c r="P7" s="107" t="s">
        <v>18</v>
      </c>
      <c r="Q7" s="107" t="s">
        <v>19</v>
      </c>
      <c r="R7" s="107" t="s">
        <v>20</v>
      </c>
      <c r="S7" s="128" t="str">
        <f>'CI QTR- breakdown'!S7</f>
        <v>31/12/14</v>
      </c>
      <c r="T7" s="128" t="str">
        <f>'CI QTR- breakdown'!T7</f>
        <v>31/12/2013</v>
      </c>
      <c r="U7" s="128" t="str">
        <f>T7</f>
        <v>31/12/2013</v>
      </c>
      <c r="W7" s="50"/>
    </row>
    <row r="8" spans="7:23" ht="12.75">
      <c r="G8" s="107" t="s">
        <v>21</v>
      </c>
      <c r="H8" s="107" t="s">
        <v>21</v>
      </c>
      <c r="I8" s="107" t="s">
        <v>21</v>
      </c>
      <c r="J8" s="107" t="s">
        <v>21</v>
      </c>
      <c r="K8" s="107" t="s">
        <v>21</v>
      </c>
      <c r="L8" s="107" t="s">
        <v>21</v>
      </c>
      <c r="M8" s="107" t="s">
        <v>21</v>
      </c>
      <c r="N8" s="107" t="s">
        <v>21</v>
      </c>
      <c r="O8" s="107" t="s">
        <v>21</v>
      </c>
      <c r="P8" s="107" t="s">
        <v>21</v>
      </c>
      <c r="Q8" s="107" t="s">
        <v>21</v>
      </c>
      <c r="R8" s="107" t="s">
        <v>21</v>
      </c>
      <c r="S8" s="6" t="s">
        <v>21</v>
      </c>
      <c r="T8" s="7" t="s">
        <v>21</v>
      </c>
      <c r="U8" s="7" t="str">
        <f>T8</f>
        <v>RM'000</v>
      </c>
      <c r="W8" s="50" t="s">
        <v>132</v>
      </c>
    </row>
    <row r="9" spans="2:24" s="8" customFormat="1" ht="12.75">
      <c r="B9" s="8" t="s">
        <v>22</v>
      </c>
      <c r="G9" s="9">
        <v>0</v>
      </c>
      <c r="H9" s="109">
        <v>73873.56734</v>
      </c>
      <c r="I9" s="109">
        <v>35139.19157</v>
      </c>
      <c r="J9" s="109">
        <v>5088.41367</v>
      </c>
      <c r="K9" s="109">
        <v>1041.65742</v>
      </c>
      <c r="L9" s="109">
        <v>7967.69485</v>
      </c>
      <c r="M9" s="109">
        <v>51808.46636</v>
      </c>
      <c r="N9" s="109">
        <v>0</v>
      </c>
      <c r="O9" s="109">
        <v>3987.55</v>
      </c>
      <c r="P9" s="109">
        <v>178906.54121</v>
      </c>
      <c r="Q9" s="109">
        <v>71192.39165</v>
      </c>
      <c r="R9" s="10">
        <v>0</v>
      </c>
      <c r="S9" s="140">
        <v>107714</v>
      </c>
      <c r="T9" s="11">
        <v>119856</v>
      </c>
      <c r="U9" s="11">
        <f>CHOOSE($K$5,'[2]prior year figure'!F9,'[2]prior year figure'!H9,'[2]prior year figure'!J9,'[2]prior year figure'!L9)</f>
        <v>0</v>
      </c>
      <c r="W9" s="142">
        <v>34285</v>
      </c>
      <c r="X9" s="143">
        <f>S9-W9</f>
        <v>73429</v>
      </c>
    </row>
    <row r="10" spans="2:24" s="13" customFormat="1" ht="12.75">
      <c r="B10" s="13" t="s">
        <v>23</v>
      </c>
      <c r="G10" s="14">
        <v>0</v>
      </c>
      <c r="H10" s="14">
        <v>-84579.81353000001</v>
      </c>
      <c r="I10" s="14">
        <v>-28975.25793</v>
      </c>
      <c r="J10" s="14">
        <v>-5228.81333</v>
      </c>
      <c r="K10" s="14">
        <v>-761.43737</v>
      </c>
      <c r="L10" s="14">
        <v>-6952.063349999999</v>
      </c>
      <c r="M10" s="14">
        <v>-49952.74394000001</v>
      </c>
      <c r="N10" s="14">
        <v>0</v>
      </c>
      <c r="O10" s="14">
        <v>-3453.15</v>
      </c>
      <c r="P10" s="15">
        <v>-179903.27945</v>
      </c>
      <c r="Q10" s="15"/>
      <c r="R10" s="16">
        <v>71498.93165</v>
      </c>
      <c r="S10" s="17">
        <v>-108404</v>
      </c>
      <c r="T10" s="17">
        <v>-111166</v>
      </c>
      <c r="U10" s="17">
        <f>CHOOSE($K$5,'[2]prior year figure'!F10,'[2]prior year figure'!H10,'[2]prior year figure'!J10,'[2]prior year figure'!L10)</f>
        <v>0</v>
      </c>
      <c r="W10" s="11"/>
      <c r="X10" s="141"/>
    </row>
    <row r="11" spans="2:24" s="13" customFormat="1" ht="12.75">
      <c r="B11" s="13" t="str">
        <f>'CI QTR- breakdown'!B11</f>
        <v>Gross (Loss)/ Profit</v>
      </c>
      <c r="G11" s="18">
        <v>0</v>
      </c>
      <c r="H11" s="18">
        <v>-10706.24619000002</v>
      </c>
      <c r="I11" s="18">
        <v>6163.933640000003</v>
      </c>
      <c r="J11" s="18">
        <v>-140.39966000000004</v>
      </c>
      <c r="K11" s="18">
        <v>280.22005</v>
      </c>
      <c r="L11" s="18">
        <v>1015.6315000000004</v>
      </c>
      <c r="M11" s="18">
        <v>1855.722419999991</v>
      </c>
      <c r="N11" s="18">
        <v>0</v>
      </c>
      <c r="O11" s="18">
        <v>534.4000000000001</v>
      </c>
      <c r="P11" s="18">
        <v>-996.738240000006</v>
      </c>
      <c r="Q11" s="19"/>
      <c r="R11" s="12"/>
      <c r="S11" s="20">
        <v>-690</v>
      </c>
      <c r="T11" s="20">
        <v>8690</v>
      </c>
      <c r="U11" s="20">
        <f>SUM(U9:U10)</f>
        <v>0</v>
      </c>
      <c r="W11" s="11"/>
      <c r="X11" s="141"/>
    </row>
    <row r="12" spans="2:23" s="50" customFormat="1" ht="12.75">
      <c r="B12" s="13"/>
      <c r="C12" s="13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11"/>
      <c r="U12" s="11"/>
      <c r="W12" s="54"/>
    </row>
    <row r="13" spans="2:23" s="50" customFormat="1" ht="12.75">
      <c r="B13" s="50" t="s">
        <v>24</v>
      </c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11"/>
      <c r="U13" s="11"/>
      <c r="W13" s="53"/>
    </row>
    <row r="14" spans="2:23" s="50" customFormat="1" ht="12.75">
      <c r="B14" s="22" t="s">
        <v>25</v>
      </c>
      <c r="C14" s="13"/>
      <c r="D14" s="13"/>
      <c r="E14" s="13"/>
      <c r="F14" s="13"/>
      <c r="G14" s="18">
        <v>0</v>
      </c>
      <c r="H14" s="12">
        <v>6412.825900000001</v>
      </c>
      <c r="I14" s="12">
        <v>208.57566</v>
      </c>
      <c r="J14" s="12">
        <v>1.54735</v>
      </c>
      <c r="K14" s="12">
        <v>0</v>
      </c>
      <c r="L14" s="12">
        <v>1.0064</v>
      </c>
      <c r="M14" s="12">
        <v>1941.5136699999998</v>
      </c>
      <c r="N14" s="19">
        <v>131.85247</v>
      </c>
      <c r="O14" s="19">
        <v>0</v>
      </c>
      <c r="P14" s="12">
        <v>8697.321450000001</v>
      </c>
      <c r="Q14" s="12">
        <v>2426.7430999999997</v>
      </c>
      <c r="R14" s="12">
        <v>0</v>
      </c>
      <c r="S14" s="11">
        <v>6271</v>
      </c>
      <c r="T14" s="11">
        <v>4326</v>
      </c>
      <c r="U14" s="11">
        <f>CHOOSE($K$5,'[2]prior year figure'!F14,'[2]prior year figure'!H14,'[2]prior year figure'!J14,'[2]prior year figure'!L14)</f>
        <v>0</v>
      </c>
      <c r="V14" s="13"/>
      <c r="W14" s="11">
        <v>344</v>
      </c>
    </row>
    <row r="15" spans="2:23" s="50" customFormat="1" ht="12.75">
      <c r="B15" s="22" t="s">
        <v>26</v>
      </c>
      <c r="C15" s="13"/>
      <c r="D15" s="13"/>
      <c r="E15" s="13"/>
      <c r="F15" s="13"/>
      <c r="G15" s="14">
        <v>0</v>
      </c>
      <c r="H15" s="16">
        <v>0.38273</v>
      </c>
      <c r="I15" s="16">
        <v>0</v>
      </c>
      <c r="J15" s="16">
        <v>0</v>
      </c>
      <c r="K15" s="16">
        <v>0</v>
      </c>
      <c r="L15" s="16">
        <v>0</v>
      </c>
      <c r="M15" s="16">
        <v>0.64015</v>
      </c>
      <c r="N15" s="15">
        <v>0</v>
      </c>
      <c r="O15" s="15">
        <v>0</v>
      </c>
      <c r="P15" s="16">
        <v>1.02288</v>
      </c>
      <c r="Q15" s="16">
        <v>0</v>
      </c>
      <c r="R15" s="16">
        <v>0</v>
      </c>
      <c r="S15" s="17">
        <v>1</v>
      </c>
      <c r="T15" s="17">
        <v>2</v>
      </c>
      <c r="U15" s="17">
        <f>CHOOSE($K$5,'[2]prior year figure'!F15,'[2]prior year figure'!H15,'[2]prior year figure'!J15,'[2]prior year figure'!L15)</f>
        <v>0</v>
      </c>
      <c r="V15" s="13"/>
      <c r="W15" s="17">
        <v>20</v>
      </c>
    </row>
    <row r="16" spans="2:23" s="50" customFormat="1" ht="12.75">
      <c r="B16" s="22"/>
      <c r="C16" s="13"/>
      <c r="D16" s="13"/>
      <c r="E16" s="13"/>
      <c r="F16" s="13"/>
      <c r="G16" s="18">
        <v>0</v>
      </c>
      <c r="H16" s="18">
        <v>-4293.037560000019</v>
      </c>
      <c r="I16" s="18">
        <v>6372.509300000003</v>
      </c>
      <c r="J16" s="18">
        <v>-138.85231000000005</v>
      </c>
      <c r="K16" s="18">
        <v>280.22005</v>
      </c>
      <c r="L16" s="18">
        <v>1016.6379000000004</v>
      </c>
      <c r="M16" s="18">
        <v>3797.876239999991</v>
      </c>
      <c r="N16" s="18">
        <v>131.85247</v>
      </c>
      <c r="O16" s="18">
        <v>534.4000000000001</v>
      </c>
      <c r="P16" s="12">
        <v>7701.606089999976</v>
      </c>
      <c r="Q16" s="23"/>
      <c r="R16" s="23"/>
      <c r="S16" s="11">
        <v>5582</v>
      </c>
      <c r="T16" s="11">
        <v>13018</v>
      </c>
      <c r="U16" s="11">
        <f>SUM(U11:U15)</f>
        <v>0</v>
      </c>
      <c r="V16" s="13"/>
      <c r="W16" s="24"/>
    </row>
    <row r="17" spans="2:23" s="50" customFormat="1" ht="12.75">
      <c r="B17" s="22"/>
      <c r="C17" s="13"/>
      <c r="D17" s="13"/>
      <c r="E17" s="13"/>
      <c r="F17" s="13"/>
      <c r="G17" s="18"/>
      <c r="H17" s="18"/>
      <c r="I17" s="18"/>
      <c r="J17" s="18"/>
      <c r="K17" s="18"/>
      <c r="L17" s="18"/>
      <c r="M17" s="18"/>
      <c r="N17" s="18"/>
      <c r="O17" s="18"/>
      <c r="P17" s="12"/>
      <c r="Q17" s="23"/>
      <c r="R17" s="23"/>
      <c r="S17" s="11"/>
      <c r="T17" s="24"/>
      <c r="U17" s="24"/>
      <c r="V17" s="13"/>
      <c r="W17" s="24"/>
    </row>
    <row r="18" spans="2:23" s="13" customFormat="1" ht="12.75">
      <c r="B18" s="13" t="s">
        <v>27</v>
      </c>
      <c r="G18" s="18">
        <v>-125.44488</v>
      </c>
      <c r="H18" s="12">
        <v>-4092.3612900000007</v>
      </c>
      <c r="I18" s="12">
        <v>-3134.3938500000004</v>
      </c>
      <c r="J18" s="12">
        <v>-375.3015400000004</v>
      </c>
      <c r="K18" s="12">
        <v>-103.19412</v>
      </c>
      <c r="L18" s="12">
        <v>-576.9122600000001</v>
      </c>
      <c r="M18" s="12">
        <v>-2253.8796900000016</v>
      </c>
      <c r="N18" s="19">
        <v>-22.1342</v>
      </c>
      <c r="O18" s="19">
        <v>-84.53625000000011</v>
      </c>
      <c r="P18" s="19">
        <v>-10768.158080000005</v>
      </c>
      <c r="Q18" s="12">
        <v>0</v>
      </c>
      <c r="R18" s="12">
        <v>2120.2031</v>
      </c>
      <c r="S18" s="17">
        <v>-8648</v>
      </c>
      <c r="T18" s="17">
        <v>-14550</v>
      </c>
      <c r="U18" s="17">
        <f>CHOOSE($K$5,'[2]prior year figure'!F11,'[2]prior year figure'!H11,'[2]prior year figure'!J11,'[2]prior year figure'!L11)</f>
        <v>0</v>
      </c>
      <c r="W18" s="11">
        <v>-33268</v>
      </c>
    </row>
    <row r="19" spans="2:23" s="50" customFormat="1" ht="12.75">
      <c r="B19" s="51" t="s">
        <v>155</v>
      </c>
      <c r="C19" s="48"/>
      <c r="G19" s="56">
        <v>-125.44488</v>
      </c>
      <c r="H19" s="56">
        <v>-8385.39885000002</v>
      </c>
      <c r="I19" s="56">
        <v>3238.115450000003</v>
      </c>
      <c r="J19" s="56">
        <v>-514.1538500000004</v>
      </c>
      <c r="K19" s="56">
        <v>177.02593000000002</v>
      </c>
      <c r="L19" s="56">
        <v>439.72564000000034</v>
      </c>
      <c r="M19" s="56">
        <v>1543.9965499999894</v>
      </c>
      <c r="N19" s="56">
        <v>109.71827000000002</v>
      </c>
      <c r="O19" s="56">
        <v>449.86375</v>
      </c>
      <c r="P19" s="56">
        <v>-3066.551990000029</v>
      </c>
      <c r="Q19" s="57"/>
      <c r="R19" s="57"/>
      <c r="S19" s="58">
        <v>-3066</v>
      </c>
      <c r="T19" s="58">
        <v>-1532</v>
      </c>
      <c r="U19" s="58">
        <f>SUM(U16:U18)</f>
        <v>0</v>
      </c>
      <c r="W19" s="58">
        <v>1381</v>
      </c>
    </row>
    <row r="20" spans="7:23" s="50" customFormat="1" ht="12.75"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58"/>
      <c r="T20" s="58"/>
      <c r="U20" s="58"/>
      <c r="W20" s="58"/>
    </row>
    <row r="21" spans="2:23" s="50" customFormat="1" ht="12.75">
      <c r="B21" s="13" t="s">
        <v>28</v>
      </c>
      <c r="C21" s="13"/>
      <c r="D21" s="13"/>
      <c r="E21" s="13"/>
      <c r="F21" s="13"/>
      <c r="G21" s="18">
        <v>0</v>
      </c>
      <c r="H21" s="12">
        <v>-882.11427</v>
      </c>
      <c r="I21" s="12">
        <v>-4.61301</v>
      </c>
      <c r="J21" s="12">
        <v>-1.59101</v>
      </c>
      <c r="K21" s="12">
        <v>0</v>
      </c>
      <c r="L21" s="12">
        <v>-41.941660000000006</v>
      </c>
      <c r="M21" s="12">
        <v>0</v>
      </c>
      <c r="N21" s="12">
        <v>0</v>
      </c>
      <c r="O21" s="12">
        <v>0</v>
      </c>
      <c r="P21" s="12">
        <v>-930.25995</v>
      </c>
      <c r="Q21" s="25">
        <v>0</v>
      </c>
      <c r="R21" s="16">
        <v>0</v>
      </c>
      <c r="S21" s="17">
        <v>-930</v>
      </c>
      <c r="T21" s="17">
        <v>-616</v>
      </c>
      <c r="U21" s="17">
        <f>CHOOSE($K$5,'[2]prior year figure'!F18,'[2]prior year figure'!H18,'[2]prior year figure'!J18,'[2]prior year figure'!L18)</f>
        <v>0</v>
      </c>
      <c r="W21" s="17">
        <v>-111</v>
      </c>
    </row>
    <row r="22" spans="2:25" s="50" customFormat="1" ht="12.75" customHeight="1">
      <c r="B22" s="22" t="s">
        <v>162</v>
      </c>
      <c r="C22" s="48"/>
      <c r="G22" s="56">
        <v>-125.44488</v>
      </c>
      <c r="H22" s="57">
        <v>-9267.51312000002</v>
      </c>
      <c r="I22" s="57">
        <v>3233.502440000003</v>
      </c>
      <c r="J22" s="57">
        <v>-515.7448600000004</v>
      </c>
      <c r="K22" s="57">
        <v>177.02593000000002</v>
      </c>
      <c r="L22" s="57">
        <v>397.7839800000003</v>
      </c>
      <c r="M22" s="57">
        <v>1543.9965499999894</v>
      </c>
      <c r="N22" s="57">
        <v>109.71827000000002</v>
      </c>
      <c r="O22" s="57">
        <v>449.86375</v>
      </c>
      <c r="P22" s="57">
        <v>-3996.811940000029</v>
      </c>
      <c r="Q22" s="61">
        <v>0</v>
      </c>
      <c r="R22" s="53">
        <v>0</v>
      </c>
      <c r="S22" s="58">
        <v>-3996</v>
      </c>
      <c r="T22" s="58">
        <v>-2148</v>
      </c>
      <c r="U22" s="58">
        <f>SUM(U19:U21)</f>
        <v>0</v>
      </c>
      <c r="W22" s="58">
        <v>1270</v>
      </c>
      <c r="X22" s="144"/>
      <c r="Y22" s="145"/>
    </row>
    <row r="23" spans="2:23" s="50" customFormat="1" ht="12.75">
      <c r="B23" s="48"/>
      <c r="C23" s="48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1"/>
      <c r="R23" s="61"/>
      <c r="S23" s="58"/>
      <c r="T23" s="58"/>
      <c r="U23" s="58"/>
      <c r="W23" s="58"/>
    </row>
    <row r="24" spans="2:23" s="13" customFormat="1" ht="12.75">
      <c r="B24" s="13" t="s">
        <v>29</v>
      </c>
      <c r="G24" s="16">
        <v>0</v>
      </c>
      <c r="H24" s="16">
        <v>0</v>
      </c>
      <c r="I24" s="16">
        <v>0</v>
      </c>
      <c r="J24" s="16">
        <v>0</v>
      </c>
      <c r="K24" s="16">
        <v>-32.738</v>
      </c>
      <c r="L24" s="16">
        <v>-40.672</v>
      </c>
      <c r="M24" s="16">
        <v>0</v>
      </c>
      <c r="N24" s="16">
        <v>0</v>
      </c>
      <c r="O24" s="16">
        <v>-46.40103</v>
      </c>
      <c r="P24" s="16">
        <v>-119.81102999999999</v>
      </c>
      <c r="Q24" s="16">
        <v>0</v>
      </c>
      <c r="R24" s="25">
        <v>0</v>
      </c>
      <c r="S24" s="17">
        <v>-120</v>
      </c>
      <c r="T24" s="17">
        <v>-320</v>
      </c>
      <c r="U24" s="17">
        <f>CHOOSE($K$5,'[2]prior year figure'!F21,'[2]prior year figure'!H21,'[2]prior year figure'!J21,'[2]prior year figure'!L21)</f>
        <v>0</v>
      </c>
      <c r="W24" s="17">
        <v>-838</v>
      </c>
    </row>
    <row r="25" spans="2:23" ht="12.75" customHeight="1">
      <c r="B25" s="110" t="s">
        <v>163</v>
      </c>
      <c r="G25" s="111">
        <v>-125.44488</v>
      </c>
      <c r="H25" s="112">
        <v>-9267.51312000002</v>
      </c>
      <c r="I25" s="112">
        <v>3233.502440000003</v>
      </c>
      <c r="J25" s="112">
        <v>-515.7448600000004</v>
      </c>
      <c r="K25" s="112">
        <v>144.28793000000002</v>
      </c>
      <c r="L25" s="112">
        <v>357.11198000000036</v>
      </c>
      <c r="M25" s="112">
        <v>1543.9965499999894</v>
      </c>
      <c r="N25" s="112">
        <v>109.71827000000002</v>
      </c>
      <c r="O25" s="112">
        <v>403.46272</v>
      </c>
      <c r="P25" s="112">
        <v>-4116.622970000029</v>
      </c>
      <c r="Q25" s="113">
        <v>0</v>
      </c>
      <c r="R25" s="113">
        <v>0</v>
      </c>
      <c r="S25" s="114">
        <v>-4116</v>
      </c>
      <c r="T25" s="114">
        <v>-2468</v>
      </c>
      <c r="U25" s="114">
        <f>+U22+U24</f>
        <v>0</v>
      </c>
      <c r="W25" s="146">
        <v>432</v>
      </c>
    </row>
    <row r="26" spans="7:23" ht="12.75">
      <c r="G26" s="111"/>
      <c r="H26" s="112"/>
      <c r="I26" s="112"/>
      <c r="J26" s="112"/>
      <c r="K26" s="112"/>
      <c r="L26" s="115"/>
      <c r="M26" s="112"/>
      <c r="N26" s="112"/>
      <c r="O26" s="112"/>
      <c r="P26" s="112"/>
      <c r="Q26" s="113"/>
      <c r="R26" s="113"/>
      <c r="S26" s="114"/>
      <c r="T26" s="58"/>
      <c r="U26" s="58"/>
      <c r="W26" s="146"/>
    </row>
    <row r="27" spans="2:23" ht="27.75" customHeight="1">
      <c r="B27" s="174" t="s">
        <v>110</v>
      </c>
      <c r="C27" s="174"/>
      <c r="D27" s="174"/>
      <c r="G27" s="111">
        <v>0</v>
      </c>
      <c r="H27" s="112">
        <v>0</v>
      </c>
      <c r="I27" s="112">
        <v>0</v>
      </c>
      <c r="J27" s="112">
        <v>0</v>
      </c>
      <c r="K27" s="112">
        <v>0</v>
      </c>
      <c r="L27" s="115">
        <v>0</v>
      </c>
      <c r="M27" s="112">
        <v>0</v>
      </c>
      <c r="N27" s="112"/>
      <c r="O27" s="112">
        <v>0</v>
      </c>
      <c r="P27" s="112">
        <v>0</v>
      </c>
      <c r="Q27" s="113">
        <v>0</v>
      </c>
      <c r="R27" s="113">
        <v>0</v>
      </c>
      <c r="S27" s="114">
        <f>SUM(G27:P27)</f>
        <v>0</v>
      </c>
      <c r="T27" s="58">
        <v>0</v>
      </c>
      <c r="U27" s="58">
        <v>0</v>
      </c>
      <c r="W27" s="146"/>
    </row>
    <row r="28" spans="2:23" ht="26.25" customHeight="1">
      <c r="B28" s="176" t="s">
        <v>158</v>
      </c>
      <c r="C28" s="176"/>
      <c r="G28" s="111">
        <v>-125.44488</v>
      </c>
      <c r="H28" s="111">
        <v>-9267.51312000002</v>
      </c>
      <c r="I28" s="111">
        <v>3233.502440000003</v>
      </c>
      <c r="J28" s="111">
        <v>-515.7448600000004</v>
      </c>
      <c r="K28" s="111">
        <v>144.28793000000002</v>
      </c>
      <c r="L28" s="111">
        <v>357.11198000000036</v>
      </c>
      <c r="M28" s="111">
        <v>1543.9965499999894</v>
      </c>
      <c r="N28" s="111">
        <v>109.71827000000002</v>
      </c>
      <c r="O28" s="111">
        <v>403.46272</v>
      </c>
      <c r="P28" s="111">
        <v>-4116.622970000029</v>
      </c>
      <c r="Q28" s="111">
        <v>0</v>
      </c>
      <c r="R28" s="111">
        <v>0</v>
      </c>
      <c r="S28" s="116">
        <v>-4116</v>
      </c>
      <c r="T28" s="62">
        <v>-2468</v>
      </c>
      <c r="U28" s="62">
        <f>U25+U27</f>
        <v>0</v>
      </c>
      <c r="W28" s="146"/>
    </row>
    <row r="29" spans="2:23" ht="12.75" customHeight="1">
      <c r="B29" s="8"/>
      <c r="C29" s="8"/>
      <c r="G29" s="111"/>
      <c r="H29" s="112"/>
      <c r="I29" s="112"/>
      <c r="J29" s="112"/>
      <c r="K29" s="112"/>
      <c r="L29" s="115"/>
      <c r="M29" s="112"/>
      <c r="N29" s="112"/>
      <c r="O29" s="112"/>
      <c r="P29" s="112"/>
      <c r="Q29" s="113"/>
      <c r="R29" s="113"/>
      <c r="S29" s="114"/>
      <c r="T29" s="58"/>
      <c r="U29" s="58"/>
      <c r="W29" s="146"/>
    </row>
    <row r="30" spans="2:23" ht="29.25" customHeight="1">
      <c r="B30" s="175" t="s">
        <v>164</v>
      </c>
      <c r="C30" s="176"/>
      <c r="D30" s="176"/>
      <c r="E30" s="176"/>
      <c r="F30" s="176"/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113"/>
      <c r="S30" s="114"/>
      <c r="T30" s="58"/>
      <c r="U30" s="58"/>
      <c r="W30" s="146"/>
    </row>
    <row r="31" spans="2:23" ht="12.75" customHeight="1">
      <c r="B31" s="110" t="s">
        <v>112</v>
      </c>
      <c r="G31" s="111">
        <v>-125.44488</v>
      </c>
      <c r="H31" s="111">
        <v>-9267.51312000002</v>
      </c>
      <c r="I31" s="111">
        <v>3233.502440000003</v>
      </c>
      <c r="J31" s="111">
        <v>-515.7448600000004</v>
      </c>
      <c r="K31" s="111">
        <v>144.28793000000002</v>
      </c>
      <c r="L31" s="111">
        <v>357.11198000000036</v>
      </c>
      <c r="M31" s="111">
        <v>1543.9965499999894</v>
      </c>
      <c r="N31" s="111">
        <v>109.71827000000002</v>
      </c>
      <c r="O31" s="111">
        <v>403.46272</v>
      </c>
      <c r="P31" s="111">
        <v>-4116.622970000026</v>
      </c>
      <c r="Q31" s="113"/>
      <c r="R31" s="113"/>
      <c r="S31" s="116">
        <v>-4723</v>
      </c>
      <c r="T31" s="11">
        <v>-2777</v>
      </c>
      <c r="U31" s="11">
        <f>CHOOSE($K$5,'[2]prior year figure'!F28,'[2]prior year figure'!H28,'[2]prior year figure'!J28,'[2]prior year figure'!L28)</f>
        <v>0</v>
      </c>
      <c r="W31" s="147">
        <v>591</v>
      </c>
    </row>
    <row r="32" spans="2:23" ht="12.75">
      <c r="B32" s="117" t="s">
        <v>30</v>
      </c>
      <c r="G32" s="118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636.637899599998</v>
      </c>
      <c r="R32" s="119">
        <v>29.622390999999972</v>
      </c>
      <c r="S32" s="120">
        <v>607</v>
      </c>
      <c r="T32" s="11">
        <v>309</v>
      </c>
      <c r="U32" s="11">
        <f>CHOOSE($K$5,'[2]prior year figure'!F29,'[2]prior year figure'!H29,'[2]prior year figure'!J29,'[2]prior year figure'!L29)</f>
        <v>0</v>
      </c>
      <c r="W32" s="148">
        <v>-159</v>
      </c>
    </row>
    <row r="33" spans="2:23" ht="13.5" thickBot="1">
      <c r="B33" s="48" t="s">
        <v>160</v>
      </c>
      <c r="G33" s="121">
        <v>-125.44488</v>
      </c>
      <c r="H33" s="121">
        <v>-9267.51312000002</v>
      </c>
      <c r="I33" s="121">
        <v>3233.502440000003</v>
      </c>
      <c r="J33" s="121">
        <v>-515.7448600000004</v>
      </c>
      <c r="K33" s="121">
        <v>144.28793000000002</v>
      </c>
      <c r="L33" s="121">
        <v>357.11198000000036</v>
      </c>
      <c r="M33" s="121">
        <v>1543.9965499999894</v>
      </c>
      <c r="N33" s="121">
        <v>109.71827000000002</v>
      </c>
      <c r="O33" s="121">
        <v>403.46272</v>
      </c>
      <c r="P33" s="121">
        <v>-4116.622970000026</v>
      </c>
      <c r="Q33" s="122">
        <v>74255.7726496</v>
      </c>
      <c r="R33" s="122">
        <v>73648.757141</v>
      </c>
      <c r="S33" s="123">
        <v>-4116</v>
      </c>
      <c r="T33" s="63">
        <v>-2468</v>
      </c>
      <c r="U33" s="63">
        <f>SUM(U31:U32)</f>
        <v>0</v>
      </c>
      <c r="W33" s="149">
        <v>432</v>
      </c>
    </row>
    <row r="34" spans="7:23" ht="12.75"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24"/>
      <c r="R34" s="124"/>
      <c r="S34" s="125"/>
      <c r="T34" s="64"/>
      <c r="U34" s="64"/>
      <c r="W34" s="150"/>
    </row>
    <row r="35" spans="2:21" ht="12.75">
      <c r="B35" s="48" t="s">
        <v>178</v>
      </c>
      <c r="Q35" s="126"/>
      <c r="R35" s="126"/>
      <c r="S35" s="127">
        <f>(+S31/(784390)*100)</f>
        <v>-0.6021239434464998</v>
      </c>
      <c r="T35" s="65">
        <f>(+T31/(784390)*100)</f>
        <v>-0.3540330702839149</v>
      </c>
      <c r="U35" s="151">
        <f>(+U31/(784390)*100)</f>
        <v>0</v>
      </c>
    </row>
    <row r="36" ht="12.75">
      <c r="R36" s="126"/>
    </row>
    <row r="37" spans="1:18" ht="12.75">
      <c r="A37" s="153" t="str">
        <f>'CI QTR- breakdown'!B38</f>
        <v>The Unaudited Condensed Consolidated Statement of Profit or Loss and Other Comprehensive Income should be read in conjunction with the financial statements for the financial year ended 31 March 2014</v>
      </c>
      <c r="R37" s="126"/>
    </row>
    <row r="38" ht="12.75">
      <c r="S38" s="154"/>
    </row>
    <row r="39" ht="12.75">
      <c r="S39" s="155"/>
    </row>
    <row r="40" spans="5:20" ht="12.75">
      <c r="E40" s="156"/>
      <c r="G40" s="156"/>
      <c r="Q40" s="118"/>
      <c r="R40" s="126"/>
      <c r="S40" s="157"/>
      <c r="T40" s="157"/>
    </row>
    <row r="42" spans="3:5" ht="12.75">
      <c r="C42" s="117"/>
      <c r="E42" s="119"/>
    </row>
    <row r="43" spans="3:5" ht="12.75">
      <c r="C43" s="117"/>
      <c r="E43" s="124"/>
    </row>
    <row r="44" spans="5:8" ht="12.75">
      <c r="E44" s="124"/>
      <c r="F44" s="158"/>
      <c r="G44" s="158"/>
      <c r="H44" s="158"/>
    </row>
    <row r="45" spans="5:8" ht="12.75">
      <c r="E45" s="158"/>
      <c r="F45" s="158"/>
      <c r="G45" s="124"/>
      <c r="H45" s="158"/>
    </row>
    <row r="46" spans="5:8" ht="12.75">
      <c r="E46" s="158"/>
      <c r="F46" s="158"/>
      <c r="G46" s="124"/>
      <c r="H46" s="158"/>
    </row>
    <row r="47" spans="5:8" ht="12.75">
      <c r="E47" s="158"/>
      <c r="F47" s="158"/>
      <c r="G47" s="124"/>
      <c r="H47" s="158"/>
    </row>
    <row r="48" spans="5:8" ht="12.75">
      <c r="E48" s="158"/>
      <c r="F48" s="158"/>
      <c r="G48" s="124"/>
      <c r="H48" s="158"/>
    </row>
    <row r="49" spans="5:8" ht="12.75">
      <c r="E49" s="158"/>
      <c r="F49" s="158"/>
      <c r="G49" s="158"/>
      <c r="H49" s="158"/>
    </row>
    <row r="50" spans="5:8" ht="12.75">
      <c r="E50" s="158"/>
      <c r="F50" s="158"/>
      <c r="G50" s="158"/>
      <c r="H50" s="158"/>
    </row>
    <row r="51" spans="5:8" ht="12.75">
      <c r="E51" s="158"/>
      <c r="F51" s="158"/>
      <c r="G51" s="159"/>
      <c r="H51" s="158"/>
    </row>
    <row r="52" spans="5:8" ht="12.75">
      <c r="E52" s="158"/>
      <c r="F52" s="158"/>
      <c r="G52" s="158"/>
      <c r="H52" s="158"/>
    </row>
  </sheetData>
  <sheetProtection/>
  <mergeCells count="3">
    <mergeCell ref="B27:D27"/>
    <mergeCell ref="B28:C28"/>
    <mergeCell ref="B30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D63"/>
  <sheetViews>
    <sheetView zoomScale="85" zoomScaleNormal="85" zoomScalePageLayoutView="0" workbookViewId="0" topLeftCell="A32">
      <selection activeCell="A58" sqref="A58"/>
    </sheetView>
  </sheetViews>
  <sheetFormatPr defaultColWidth="9.140625" defaultRowHeight="12.75"/>
  <cols>
    <col min="1" max="1" width="61.28125" style="2" customWidth="1"/>
    <col min="2" max="2" width="15.140625" style="1" customWidth="1"/>
    <col min="3" max="3" width="15.421875" style="4" customWidth="1"/>
    <col min="4" max="4" width="1.1484375" style="2" customWidth="1"/>
    <col min="5" max="16384" width="9.140625" style="2" customWidth="1"/>
  </cols>
  <sheetData>
    <row r="1" spans="1:4" ht="15.75">
      <c r="A1" s="178" t="s">
        <v>0</v>
      </c>
      <c r="B1" s="178"/>
      <c r="C1" s="179"/>
      <c r="D1" s="180"/>
    </row>
    <row r="2" spans="1:4" ht="15.75">
      <c r="A2" s="180" t="s">
        <v>181</v>
      </c>
      <c r="B2" s="178"/>
      <c r="C2" s="179"/>
      <c r="D2" s="180"/>
    </row>
    <row r="3" spans="1:4" ht="15.75">
      <c r="A3" s="178" t="s">
        <v>34</v>
      </c>
      <c r="B3" s="178"/>
      <c r="C3" s="179"/>
      <c r="D3" s="180"/>
    </row>
    <row r="4" spans="1:4" ht="15.75">
      <c r="A4" s="181" t="s">
        <v>1</v>
      </c>
      <c r="B4" s="178"/>
      <c r="C4" s="179"/>
      <c r="D4" s="180"/>
    </row>
    <row r="5" spans="1:4" ht="15.75">
      <c r="A5" s="180"/>
      <c r="B5" s="182" t="s">
        <v>38</v>
      </c>
      <c r="C5" s="183" t="s">
        <v>38</v>
      </c>
      <c r="D5" s="180"/>
    </row>
    <row r="6" spans="1:4" ht="15.75">
      <c r="A6" s="180"/>
      <c r="B6" s="184">
        <v>42004</v>
      </c>
      <c r="C6" s="185">
        <v>41729</v>
      </c>
      <c r="D6" s="180"/>
    </row>
    <row r="7" spans="1:4" ht="15.75">
      <c r="A7" s="178" t="s">
        <v>114</v>
      </c>
      <c r="B7" s="182" t="s">
        <v>21</v>
      </c>
      <c r="C7" s="183" t="s">
        <v>21</v>
      </c>
      <c r="D7" s="180"/>
    </row>
    <row r="8" spans="1:4" ht="15.75">
      <c r="A8" s="178" t="s">
        <v>48</v>
      </c>
      <c r="B8" s="182"/>
      <c r="C8" s="186"/>
      <c r="D8" s="180"/>
    </row>
    <row r="9" spans="1:4" s="8" customFormat="1" ht="15.75">
      <c r="A9" s="187" t="s">
        <v>49</v>
      </c>
      <c r="B9" s="188">
        <v>31854</v>
      </c>
      <c r="C9" s="189">
        <v>33188</v>
      </c>
      <c r="D9" s="187"/>
    </row>
    <row r="10" spans="1:4" s="8" customFormat="1" ht="15.75">
      <c r="A10" s="187" t="s">
        <v>50</v>
      </c>
      <c r="B10" s="190">
        <v>4875</v>
      </c>
      <c r="C10" s="189">
        <v>4912</v>
      </c>
      <c r="D10" s="187"/>
    </row>
    <row r="11" spans="1:4" s="8" customFormat="1" ht="15.75">
      <c r="A11" s="187" t="s">
        <v>51</v>
      </c>
      <c r="B11" s="190">
        <v>0</v>
      </c>
      <c r="C11" s="189">
        <v>38</v>
      </c>
      <c r="D11" s="187"/>
    </row>
    <row r="12" spans="1:4" s="8" customFormat="1" ht="15.75" hidden="1">
      <c r="A12" s="187" t="s">
        <v>52</v>
      </c>
      <c r="B12" s="190">
        <v>0</v>
      </c>
      <c r="C12" s="189">
        <v>0</v>
      </c>
      <c r="D12" s="187"/>
    </row>
    <row r="13" spans="1:4" s="8" customFormat="1" ht="15.75" hidden="1">
      <c r="A13" s="187" t="s">
        <v>53</v>
      </c>
      <c r="B13" s="190">
        <v>0</v>
      </c>
      <c r="C13" s="189">
        <v>0</v>
      </c>
      <c r="D13" s="187"/>
    </row>
    <row r="14" spans="1:4" s="8" customFormat="1" ht="15.75" hidden="1">
      <c r="A14" s="187" t="s">
        <v>54</v>
      </c>
      <c r="B14" s="190">
        <v>0</v>
      </c>
      <c r="C14" s="191">
        <v>0</v>
      </c>
      <c r="D14" s="187"/>
    </row>
    <row r="15" spans="1:4" s="8" customFormat="1" ht="15.75" hidden="1">
      <c r="A15" s="187" t="s">
        <v>55</v>
      </c>
      <c r="B15" s="188">
        <v>0</v>
      </c>
      <c r="C15" s="191">
        <v>0</v>
      </c>
      <c r="D15" s="187"/>
    </row>
    <row r="16" spans="1:4" s="8" customFormat="1" ht="15.75">
      <c r="A16" s="187"/>
      <c r="B16" s="192">
        <v>36729</v>
      </c>
      <c r="C16" s="193">
        <v>38138</v>
      </c>
      <c r="D16" s="187"/>
    </row>
    <row r="17" spans="1:4" s="8" customFormat="1" ht="15.75">
      <c r="A17" s="187"/>
      <c r="B17" s="190"/>
      <c r="C17" s="191"/>
      <c r="D17" s="187"/>
    </row>
    <row r="18" spans="1:4" s="8" customFormat="1" ht="15.75">
      <c r="A18" s="194" t="s">
        <v>56</v>
      </c>
      <c r="B18" s="190"/>
      <c r="C18" s="191"/>
      <c r="D18" s="187"/>
    </row>
    <row r="19" spans="1:4" s="8" customFormat="1" ht="15.75">
      <c r="A19" s="187" t="s">
        <v>57</v>
      </c>
      <c r="B19" s="190">
        <v>50255</v>
      </c>
      <c r="C19" s="189">
        <v>50849</v>
      </c>
      <c r="D19" s="187"/>
    </row>
    <row r="20" spans="1:4" s="8" customFormat="1" ht="15.75">
      <c r="A20" s="187" t="s">
        <v>58</v>
      </c>
      <c r="B20" s="195">
        <v>44156</v>
      </c>
      <c r="C20" s="189">
        <v>42092</v>
      </c>
      <c r="D20" s="187"/>
    </row>
    <row r="21" spans="1:4" s="8" customFormat="1" ht="15.75" hidden="1">
      <c r="A21" s="180" t="s">
        <v>59</v>
      </c>
      <c r="B21" s="196">
        <v>0</v>
      </c>
      <c r="C21" s="189">
        <v>0</v>
      </c>
      <c r="D21" s="187"/>
    </row>
    <row r="22" spans="1:4" s="8" customFormat="1" ht="15.75">
      <c r="A22" s="187" t="s">
        <v>144</v>
      </c>
      <c r="B22" s="190">
        <v>1277</v>
      </c>
      <c r="C22" s="189">
        <v>0</v>
      </c>
      <c r="D22" s="187"/>
    </row>
    <row r="23" spans="1:4" s="8" customFormat="1" ht="15.75">
      <c r="A23" s="187" t="s">
        <v>61</v>
      </c>
      <c r="B23" s="190">
        <v>6573</v>
      </c>
      <c r="C23" s="189">
        <v>6653</v>
      </c>
      <c r="D23" s="187"/>
    </row>
    <row r="24" spans="1:4" s="8" customFormat="1" ht="15.75">
      <c r="A24" s="187"/>
      <c r="B24" s="192">
        <v>102261</v>
      </c>
      <c r="C24" s="193">
        <v>99594</v>
      </c>
      <c r="D24" s="187"/>
    </row>
    <row r="25" spans="1:4" s="8" customFormat="1" ht="15.75">
      <c r="A25" s="187"/>
      <c r="B25" s="190"/>
      <c r="C25" s="191"/>
      <c r="D25" s="187"/>
    </row>
    <row r="26" spans="1:4" s="8" customFormat="1" ht="16.5" thickBot="1">
      <c r="A26" s="194" t="s">
        <v>115</v>
      </c>
      <c r="B26" s="197">
        <v>138990</v>
      </c>
      <c r="C26" s="198">
        <v>137732</v>
      </c>
      <c r="D26" s="187"/>
    </row>
    <row r="27" spans="1:4" s="8" customFormat="1" ht="16.5" thickTop="1">
      <c r="A27" s="187"/>
      <c r="B27" s="190"/>
      <c r="C27" s="191"/>
      <c r="D27" s="187"/>
    </row>
    <row r="28" spans="1:4" s="8" customFormat="1" ht="15.75">
      <c r="A28" s="194" t="s">
        <v>116</v>
      </c>
      <c r="B28" s="190"/>
      <c r="C28" s="191"/>
      <c r="D28" s="187"/>
    </row>
    <row r="29" spans="1:4" s="8" customFormat="1" ht="15.75">
      <c r="A29" s="194" t="s">
        <v>117</v>
      </c>
      <c r="B29" s="190"/>
      <c r="C29" s="191"/>
      <c r="D29" s="187"/>
    </row>
    <row r="30" spans="1:4" s="8" customFormat="1" ht="15.75">
      <c r="A30" s="187" t="s">
        <v>69</v>
      </c>
      <c r="B30" s="195">
        <v>78439</v>
      </c>
      <c r="C30" s="189">
        <v>78439</v>
      </c>
      <c r="D30" s="187"/>
    </row>
    <row r="31" spans="1:4" s="8" customFormat="1" ht="15.75">
      <c r="A31" s="187" t="s">
        <v>70</v>
      </c>
      <c r="B31" s="199">
        <v>10648</v>
      </c>
      <c r="C31" s="200">
        <v>15366</v>
      </c>
      <c r="D31" s="187"/>
    </row>
    <row r="32" spans="1:4" s="8" customFormat="1" ht="15.75">
      <c r="A32" s="194" t="s">
        <v>71</v>
      </c>
      <c r="B32" s="201">
        <v>89087</v>
      </c>
      <c r="C32" s="202">
        <v>93805</v>
      </c>
      <c r="D32" s="187"/>
    </row>
    <row r="33" spans="1:4" s="8" customFormat="1" ht="15.75">
      <c r="A33" s="187" t="s">
        <v>72</v>
      </c>
      <c r="B33" s="199">
        <v>4768</v>
      </c>
      <c r="C33" s="189">
        <v>4164</v>
      </c>
      <c r="D33" s="187"/>
    </row>
    <row r="34" spans="1:4" s="8" customFormat="1" ht="15.75">
      <c r="A34" s="194" t="s">
        <v>73</v>
      </c>
      <c r="B34" s="192">
        <v>93855</v>
      </c>
      <c r="C34" s="193">
        <v>97969</v>
      </c>
      <c r="D34" s="187"/>
    </row>
    <row r="35" spans="1:4" s="8" customFormat="1" ht="15.75">
      <c r="A35" s="187"/>
      <c r="B35" s="190"/>
      <c r="C35" s="191"/>
      <c r="D35" s="187"/>
    </row>
    <row r="36" spans="1:4" s="8" customFormat="1" ht="15.75">
      <c r="A36" s="194" t="s">
        <v>118</v>
      </c>
      <c r="B36" s="190"/>
      <c r="C36" s="191"/>
      <c r="D36" s="187"/>
    </row>
    <row r="37" spans="1:4" s="8" customFormat="1" ht="15.75">
      <c r="A37" s="187" t="s">
        <v>68</v>
      </c>
      <c r="B37" s="190">
        <v>99</v>
      </c>
      <c r="C37" s="189">
        <v>137</v>
      </c>
      <c r="D37" s="187"/>
    </row>
    <row r="38" spans="1:4" s="8" customFormat="1" ht="15.75" hidden="1">
      <c r="A38" s="187" t="s">
        <v>62</v>
      </c>
      <c r="B38" s="190">
        <v>0</v>
      </c>
      <c r="C38" s="189">
        <v>0</v>
      </c>
      <c r="D38" s="187"/>
    </row>
    <row r="39" spans="1:4" s="8" customFormat="1" ht="15.75" hidden="1">
      <c r="A39" s="187" t="s">
        <v>67</v>
      </c>
      <c r="B39" s="190">
        <v>0</v>
      </c>
      <c r="C39" s="189">
        <v>0</v>
      </c>
      <c r="D39" s="187"/>
    </row>
    <row r="40" spans="1:4" s="8" customFormat="1" ht="15.75">
      <c r="A40" s="187" t="s">
        <v>66</v>
      </c>
      <c r="B40" s="195">
        <v>792</v>
      </c>
      <c r="C40" s="189">
        <v>1510</v>
      </c>
      <c r="D40" s="187"/>
    </row>
    <row r="41" spans="1:4" s="8" customFormat="1" ht="15.75">
      <c r="A41" s="187"/>
      <c r="B41" s="203">
        <v>891</v>
      </c>
      <c r="C41" s="193">
        <v>1647</v>
      </c>
      <c r="D41" s="187"/>
    </row>
    <row r="42" spans="1:4" s="8" customFormat="1" ht="15.75">
      <c r="A42" s="187"/>
      <c r="B42" s="195"/>
      <c r="C42" s="191"/>
      <c r="D42" s="187"/>
    </row>
    <row r="43" spans="1:4" s="8" customFormat="1" ht="15.75">
      <c r="A43" s="194" t="s">
        <v>121</v>
      </c>
      <c r="B43" s="195"/>
      <c r="C43" s="191"/>
      <c r="D43" s="187"/>
    </row>
    <row r="44" spans="1:4" s="8" customFormat="1" ht="15.75" hidden="1">
      <c r="A44" s="187" t="s">
        <v>111</v>
      </c>
      <c r="B44" s="195">
        <v>0</v>
      </c>
      <c r="C44" s="189">
        <v>0</v>
      </c>
      <c r="D44" s="187"/>
    </row>
    <row r="45" spans="1:4" s="8" customFormat="1" ht="15.75">
      <c r="A45" s="187" t="s">
        <v>63</v>
      </c>
      <c r="B45" s="195">
        <v>9143</v>
      </c>
      <c r="C45" s="189">
        <v>9631</v>
      </c>
      <c r="D45" s="187"/>
    </row>
    <row r="46" spans="1:4" s="8" customFormat="1" ht="15.75">
      <c r="A46" s="187" t="s">
        <v>64</v>
      </c>
      <c r="B46" s="195">
        <v>15054</v>
      </c>
      <c r="C46" s="189">
        <v>11146</v>
      </c>
      <c r="D46" s="187"/>
    </row>
    <row r="47" spans="1:4" s="8" customFormat="1" ht="15.75">
      <c r="A47" s="187" t="s">
        <v>217</v>
      </c>
      <c r="B47" s="195">
        <v>8000</v>
      </c>
      <c r="C47" s="189">
        <v>0</v>
      </c>
      <c r="D47" s="187"/>
    </row>
    <row r="48" spans="1:4" s="8" customFormat="1" ht="15.75">
      <c r="A48" s="187" t="s">
        <v>65</v>
      </c>
      <c r="B48" s="195">
        <v>166</v>
      </c>
      <c r="C48" s="189">
        <v>0</v>
      </c>
      <c r="D48" s="187"/>
    </row>
    <row r="49" spans="1:4" s="8" customFormat="1" ht="15.75">
      <c r="A49" s="187" t="s">
        <v>66</v>
      </c>
      <c r="B49" s="195">
        <v>11881</v>
      </c>
      <c r="C49" s="189">
        <v>17339</v>
      </c>
      <c r="D49" s="187"/>
    </row>
    <row r="50" spans="1:4" s="8" customFormat="1" ht="15.75" hidden="1">
      <c r="A50" s="187" t="s">
        <v>67</v>
      </c>
      <c r="B50" s="195">
        <v>0</v>
      </c>
      <c r="C50" s="189">
        <v>0</v>
      </c>
      <c r="D50" s="187"/>
    </row>
    <row r="51" spans="1:4" s="8" customFormat="1" ht="15.75">
      <c r="A51" s="187"/>
      <c r="B51" s="204">
        <v>44244</v>
      </c>
      <c r="C51" s="193">
        <v>38116</v>
      </c>
      <c r="D51" s="187"/>
    </row>
    <row r="52" spans="1:4" s="8" customFormat="1" ht="15.75">
      <c r="A52" s="187"/>
      <c r="B52" s="195"/>
      <c r="C52" s="191"/>
      <c r="D52" s="187"/>
    </row>
    <row r="53" spans="1:4" s="8" customFormat="1" ht="15.75">
      <c r="A53" s="194" t="s">
        <v>119</v>
      </c>
      <c r="B53" s="205">
        <v>45135</v>
      </c>
      <c r="C53" s="206">
        <v>39763</v>
      </c>
      <c r="D53" s="187"/>
    </row>
    <row r="54" spans="1:4" s="8" customFormat="1" ht="15.75">
      <c r="A54" s="187"/>
      <c r="B54" s="207"/>
      <c r="C54" s="208"/>
      <c r="D54" s="187"/>
    </row>
    <row r="55" spans="1:4" s="8" customFormat="1" ht="16.5" thickBot="1">
      <c r="A55" s="194" t="s">
        <v>120</v>
      </c>
      <c r="B55" s="209">
        <v>138990</v>
      </c>
      <c r="C55" s="198">
        <v>137732</v>
      </c>
      <c r="D55" s="194"/>
    </row>
    <row r="56" spans="1:4" s="8" customFormat="1" ht="16.5" thickTop="1">
      <c r="A56" s="194"/>
      <c r="B56" s="210"/>
      <c r="C56" s="211"/>
      <c r="D56" s="194"/>
    </row>
    <row r="57" spans="1:4" s="8" customFormat="1" ht="16.5" thickBot="1">
      <c r="A57" s="194" t="s">
        <v>74</v>
      </c>
      <c r="B57" s="212">
        <v>0.11343464348092148</v>
      </c>
      <c r="C57" s="213">
        <v>0.11958974489730874</v>
      </c>
      <c r="D57" s="187"/>
    </row>
    <row r="58" spans="1:4" s="8" customFormat="1" ht="15.75">
      <c r="A58" s="194"/>
      <c r="B58" s="214"/>
      <c r="C58" s="215"/>
      <c r="D58" s="187"/>
    </row>
    <row r="59" spans="1:4" s="8" customFormat="1" ht="15.75">
      <c r="A59" s="194"/>
      <c r="B59" s="214"/>
      <c r="C59" s="215"/>
      <c r="D59" s="187"/>
    </row>
    <row r="60" spans="1:4" ht="15.75">
      <c r="A60" s="216" t="s">
        <v>145</v>
      </c>
      <c r="B60" s="217"/>
      <c r="C60" s="217"/>
      <c r="D60" s="180"/>
    </row>
    <row r="61" spans="1:4" ht="15.75">
      <c r="A61" s="217"/>
      <c r="B61" s="217"/>
      <c r="C61" s="217"/>
      <c r="D61" s="180"/>
    </row>
    <row r="62" spans="1:4" ht="15.75">
      <c r="A62" s="180"/>
      <c r="B62" s="178"/>
      <c r="C62" s="179"/>
      <c r="D62" s="180"/>
    </row>
    <row r="63" spans="2:3" ht="12.75">
      <c r="B63" s="68"/>
      <c r="C63" s="68"/>
    </row>
  </sheetData>
  <sheetProtection/>
  <mergeCells count="1">
    <mergeCell ref="A60:C61"/>
  </mergeCells>
  <printOptions/>
  <pageMargins left="1.24" right="0.4" top="0.87" bottom="0.41" header="0.5" footer="0.5"/>
  <pageSetup horizontalDpi="600" verticalDpi="600" orientation="portrait" paperSize="9" scale="90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60"/>
  <sheetViews>
    <sheetView view="pageBreakPreview" zoomScale="70" zoomScaleNormal="85" zoomScaleSheetLayoutView="70" zoomScalePageLayoutView="0" workbookViewId="0" topLeftCell="A40">
      <selection activeCell="S32" sqref="S32"/>
    </sheetView>
  </sheetViews>
  <sheetFormatPr defaultColWidth="9.140625" defaultRowHeight="12.75"/>
  <cols>
    <col min="1" max="1" width="29.00390625" style="2" customWidth="1"/>
    <col min="2" max="2" width="4.8515625" style="2" customWidth="1"/>
    <col min="3" max="3" width="11.8515625" style="2" customWidth="1"/>
    <col min="4" max="4" width="11.28125" style="2" customWidth="1"/>
    <col min="5" max="5" width="10.421875" style="2" customWidth="1"/>
    <col min="6" max="6" width="12.00390625" style="2" customWidth="1"/>
    <col min="7" max="7" width="10.140625" style="2" customWidth="1"/>
    <col min="8" max="10" width="10.421875" style="2" customWidth="1"/>
    <col min="11" max="11" width="11.8515625" style="2" customWidth="1"/>
    <col min="12" max="12" width="12.7109375" style="21" bestFit="1" customWidth="1"/>
    <col min="13" max="13" width="0.42578125" style="21" customWidth="1"/>
    <col min="14" max="14" width="11.57421875" style="21" customWidth="1"/>
    <col min="15" max="15" width="13.421875" style="1" customWidth="1"/>
    <col min="16" max="16" width="1.1484375" style="2" customWidth="1"/>
    <col min="17" max="16384" width="9.140625" style="2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1"/>
      <c r="O1" s="3"/>
    </row>
    <row r="2" spans="1:15" ht="12.75">
      <c r="A2" s="2" t="str">
        <f>" Unaudited Interim Report as at "&amp;CHOOSE(H4,"30 June 2014","30 September 2014","31 December 2014","31 March 2015")</f>
        <v> Unaudited Interim Report as at 31 December 2014</v>
      </c>
      <c r="K2" s="21"/>
      <c r="N2" s="1"/>
      <c r="O2" s="3"/>
    </row>
    <row r="3" spans="1:15" ht="12.7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68"/>
      <c r="L3" s="68"/>
      <c r="M3" s="68"/>
      <c r="N3" s="1"/>
      <c r="O3" s="3"/>
    </row>
    <row r="4" spans="1:15" ht="12.75">
      <c r="A4" s="38" t="str">
        <f>'[1]CI Qtr'!A4</f>
        <v>(The current year figures have not been audited)</v>
      </c>
      <c r="G4" s="2" t="s">
        <v>35</v>
      </c>
      <c r="H4" s="84">
        <v>3</v>
      </c>
      <c r="I4" s="26"/>
      <c r="K4" s="21"/>
      <c r="N4" s="1"/>
      <c r="O4" s="3"/>
    </row>
    <row r="5" spans="8:15" ht="12.75">
      <c r="H5" s="6" t="s">
        <v>36</v>
      </c>
      <c r="K5" s="177" t="s">
        <v>37</v>
      </c>
      <c r="L5" s="177"/>
      <c r="M5" s="69"/>
      <c r="N5" s="6" t="s">
        <v>38</v>
      </c>
      <c r="O5" s="7" t="s">
        <v>38</v>
      </c>
    </row>
    <row r="6" spans="2:15" ht="12.75">
      <c r="B6" s="6" t="s">
        <v>9</v>
      </c>
      <c r="C6" s="6" t="s">
        <v>39</v>
      </c>
      <c r="D6" s="6" t="s">
        <v>3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69" t="s">
        <v>46</v>
      </c>
      <c r="L6" s="69" t="s">
        <v>47</v>
      </c>
      <c r="M6" s="69"/>
      <c r="N6" s="85">
        <f>'FP'!B6</f>
        <v>42004</v>
      </c>
      <c r="O6" s="85">
        <f>'FP'!C6</f>
        <v>41729</v>
      </c>
    </row>
    <row r="7" spans="1:15" ht="12.75">
      <c r="A7" s="1" t="s">
        <v>114</v>
      </c>
      <c r="C7" s="6" t="s">
        <v>21</v>
      </c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9" t="s">
        <v>21</v>
      </c>
      <c r="L7" s="69" t="s">
        <v>21</v>
      </c>
      <c r="M7" s="69"/>
      <c r="N7" s="6" t="s">
        <v>21</v>
      </c>
      <c r="O7" s="7" t="s">
        <v>21</v>
      </c>
    </row>
    <row r="8" spans="1:15" ht="12.75">
      <c r="A8" s="1" t="s">
        <v>48</v>
      </c>
      <c r="C8" s="6"/>
      <c r="D8" s="6"/>
      <c r="E8" s="6"/>
      <c r="F8" s="6"/>
      <c r="G8" s="6"/>
      <c r="H8" s="6"/>
      <c r="I8" s="6"/>
      <c r="J8" s="6"/>
      <c r="K8" s="69"/>
      <c r="L8" s="69"/>
      <c r="M8" s="69"/>
      <c r="N8" s="6"/>
      <c r="O8" s="7"/>
    </row>
    <row r="9" spans="1:16" s="8" customFormat="1" ht="12.75">
      <c r="A9" s="8" t="s">
        <v>49</v>
      </c>
      <c r="C9" s="83">
        <v>0</v>
      </c>
      <c r="D9" s="83">
        <v>26814.73793635</v>
      </c>
      <c r="E9" s="83">
        <v>382.81867</v>
      </c>
      <c r="F9" s="83">
        <v>861.812</v>
      </c>
      <c r="G9" s="83">
        <v>0</v>
      </c>
      <c r="H9" s="83">
        <v>3817.1364900000003</v>
      </c>
      <c r="I9" s="83">
        <v>0</v>
      </c>
      <c r="J9" s="83">
        <v>31876.505096350003</v>
      </c>
      <c r="K9" s="131">
        <v>0</v>
      </c>
      <c r="L9" s="131">
        <v>22.269</v>
      </c>
      <c r="M9" s="131">
        <v>31854.236096350003</v>
      </c>
      <c r="N9" s="86">
        <v>31854</v>
      </c>
      <c r="O9" s="79">
        <v>33188</v>
      </c>
      <c r="P9" s="8">
        <v>33188</v>
      </c>
    </row>
    <row r="10" spans="1:16" s="8" customFormat="1" ht="12.75">
      <c r="A10" s="8" t="s">
        <v>50</v>
      </c>
      <c r="C10" s="9">
        <v>0</v>
      </c>
      <c r="D10" s="83">
        <v>1821.3678736499996</v>
      </c>
      <c r="E10" s="9">
        <v>0</v>
      </c>
      <c r="F10" s="9">
        <v>0</v>
      </c>
      <c r="G10" s="9">
        <v>0</v>
      </c>
      <c r="H10" s="9">
        <v>0</v>
      </c>
      <c r="I10" s="83">
        <v>0</v>
      </c>
      <c r="J10" s="9">
        <v>1821.3678736499996</v>
      </c>
      <c r="K10" s="131">
        <v>3053.639</v>
      </c>
      <c r="L10" s="131">
        <v>0</v>
      </c>
      <c r="M10" s="131">
        <v>4875.00687365</v>
      </c>
      <c r="N10" s="87">
        <v>4875</v>
      </c>
      <c r="O10" s="79">
        <v>4912</v>
      </c>
      <c r="P10" s="8">
        <v>4912</v>
      </c>
    </row>
    <row r="11" spans="1:16" s="8" customFormat="1" ht="12.75">
      <c r="A11" s="8" t="s">
        <v>51</v>
      </c>
      <c r="C11" s="9">
        <v>0</v>
      </c>
      <c r="D11" s="83">
        <v>0</v>
      </c>
      <c r="E11" s="9">
        <v>0</v>
      </c>
      <c r="F11" s="9">
        <v>0</v>
      </c>
      <c r="G11" s="9">
        <v>0</v>
      </c>
      <c r="H11" s="9">
        <v>0</v>
      </c>
      <c r="I11" s="83">
        <v>0</v>
      </c>
      <c r="J11" s="9">
        <v>0</v>
      </c>
      <c r="K11" s="132"/>
      <c r="L11" s="131">
        <v>0</v>
      </c>
      <c r="M11" s="131">
        <v>0</v>
      </c>
      <c r="N11" s="87">
        <v>0</v>
      </c>
      <c r="O11" s="79">
        <v>38</v>
      </c>
      <c r="P11" s="8">
        <v>38</v>
      </c>
    </row>
    <row r="12" spans="1:16" s="8" customFormat="1" ht="12.75" customHeight="1" hidden="1">
      <c r="A12" s="8" t="s">
        <v>52</v>
      </c>
      <c r="C12" s="9">
        <v>0</v>
      </c>
      <c r="D12" s="83">
        <v>0</v>
      </c>
      <c r="E12" s="9">
        <v>0</v>
      </c>
      <c r="F12" s="9">
        <v>0</v>
      </c>
      <c r="G12" s="9">
        <v>0</v>
      </c>
      <c r="H12" s="9">
        <v>0</v>
      </c>
      <c r="I12" s="83">
        <v>0</v>
      </c>
      <c r="J12" s="9">
        <v>0</v>
      </c>
      <c r="K12" s="131">
        <v>0</v>
      </c>
      <c r="L12" s="131">
        <v>0</v>
      </c>
      <c r="M12" s="131"/>
      <c r="N12" s="87">
        <v>0</v>
      </c>
      <c r="O12" s="79">
        <v>0</v>
      </c>
      <c r="P12" s="8">
        <v>0</v>
      </c>
    </row>
    <row r="13" spans="1:16" s="8" customFormat="1" ht="12.75">
      <c r="A13" s="8" t="s">
        <v>53</v>
      </c>
      <c r="C13" s="9">
        <v>0</v>
      </c>
      <c r="D13" s="83">
        <v>0</v>
      </c>
      <c r="E13" s="9">
        <v>0</v>
      </c>
      <c r="F13" s="9">
        <v>0</v>
      </c>
      <c r="G13" s="9">
        <v>0</v>
      </c>
      <c r="H13" s="9">
        <v>0</v>
      </c>
      <c r="I13" s="83">
        <v>0</v>
      </c>
      <c r="J13" s="9">
        <v>0</v>
      </c>
      <c r="K13" s="131">
        <v>6639.693</v>
      </c>
      <c r="L13" s="131">
        <v>6639.960999999999</v>
      </c>
      <c r="M13" s="131">
        <v>-0.2679999999991196</v>
      </c>
      <c r="N13" s="87">
        <v>0</v>
      </c>
      <c r="O13" s="79">
        <v>0</v>
      </c>
      <c r="P13" s="8">
        <v>0</v>
      </c>
    </row>
    <row r="14" spans="1:16" s="8" customFormat="1" ht="12.75">
      <c r="A14" s="8" t="s">
        <v>129</v>
      </c>
      <c r="C14" s="9">
        <v>27169.978</v>
      </c>
      <c r="D14" s="83">
        <v>0</v>
      </c>
      <c r="E14" s="9">
        <v>0</v>
      </c>
      <c r="F14" s="9">
        <v>400</v>
      </c>
      <c r="G14" s="9">
        <v>0</v>
      </c>
      <c r="H14" s="9">
        <v>0</v>
      </c>
      <c r="I14" s="83">
        <v>0</v>
      </c>
      <c r="J14" s="9">
        <v>27569.978</v>
      </c>
      <c r="K14" s="131">
        <v>70</v>
      </c>
      <c r="L14" s="131">
        <v>27639.978</v>
      </c>
      <c r="M14" s="131">
        <v>0</v>
      </c>
      <c r="N14" s="87">
        <v>0</v>
      </c>
      <c r="O14" s="20">
        <v>0</v>
      </c>
      <c r="P14" s="8">
        <v>0</v>
      </c>
    </row>
    <row r="15" spans="1:16" s="8" customFormat="1" ht="12.75" customHeight="1" hidden="1">
      <c r="A15" s="8" t="s">
        <v>55</v>
      </c>
      <c r="C15" s="9">
        <v>0</v>
      </c>
      <c r="D15" s="83">
        <v>0</v>
      </c>
      <c r="E15" s="9">
        <v>0</v>
      </c>
      <c r="F15" s="9">
        <v>0</v>
      </c>
      <c r="G15" s="9">
        <v>0</v>
      </c>
      <c r="H15" s="9">
        <v>0</v>
      </c>
      <c r="I15" s="83">
        <v>0</v>
      </c>
      <c r="J15" s="88">
        <v>0</v>
      </c>
      <c r="K15" s="18">
        <v>0</v>
      </c>
      <c r="L15" s="18">
        <v>0</v>
      </c>
      <c r="M15" s="18"/>
      <c r="N15" s="79">
        <v>0</v>
      </c>
      <c r="O15" s="20">
        <v>0</v>
      </c>
      <c r="P15" s="8">
        <v>0</v>
      </c>
    </row>
    <row r="16" spans="3:16" s="8" customFormat="1" ht="12.75">
      <c r="C16" s="89">
        <v>27169.978</v>
      </c>
      <c r="D16" s="89">
        <v>28636.10581</v>
      </c>
      <c r="E16" s="89">
        <v>382.81867</v>
      </c>
      <c r="F16" s="89">
        <v>1261.812</v>
      </c>
      <c r="G16" s="89">
        <v>0</v>
      </c>
      <c r="H16" s="89">
        <v>3817.1364900000003</v>
      </c>
      <c r="I16" s="89">
        <v>0</v>
      </c>
      <c r="J16" s="89">
        <v>61267.85097</v>
      </c>
      <c r="K16" s="18">
        <v>0</v>
      </c>
      <c r="L16" s="18">
        <v>0</v>
      </c>
      <c r="M16" s="18">
        <v>36728.97497000001</v>
      </c>
      <c r="N16" s="70">
        <v>36729</v>
      </c>
      <c r="O16" s="70">
        <v>38138</v>
      </c>
      <c r="P16" s="8">
        <v>38138</v>
      </c>
    </row>
    <row r="17" spans="3:15" s="8" customFormat="1" ht="12.75">
      <c r="C17" s="9"/>
      <c r="D17" s="9"/>
      <c r="E17" s="9"/>
      <c r="F17" s="9"/>
      <c r="G17" s="9"/>
      <c r="H17" s="9"/>
      <c r="I17" s="9"/>
      <c r="J17" s="9"/>
      <c r="K17" s="18"/>
      <c r="L17" s="18"/>
      <c r="M17" s="18"/>
      <c r="N17" s="20"/>
      <c r="O17" s="20"/>
    </row>
    <row r="18" spans="1:15" s="8" customFormat="1" ht="12.75">
      <c r="A18" s="90" t="s">
        <v>56</v>
      </c>
      <c r="C18" s="9"/>
      <c r="D18" s="9"/>
      <c r="E18" s="9"/>
      <c r="F18" s="9"/>
      <c r="G18" s="9"/>
      <c r="H18" s="9"/>
      <c r="I18" s="9"/>
      <c r="J18" s="9"/>
      <c r="K18" s="18"/>
      <c r="L18" s="18"/>
      <c r="M18" s="18"/>
      <c r="N18" s="20"/>
      <c r="O18" s="20"/>
    </row>
    <row r="19" spans="1:16" s="8" customFormat="1" ht="12.75">
      <c r="A19" s="8" t="s">
        <v>57</v>
      </c>
      <c r="C19" s="9">
        <v>0</v>
      </c>
      <c r="D19" s="9">
        <v>41591.95993</v>
      </c>
      <c r="E19" s="9">
        <v>41.111129999999996</v>
      </c>
      <c r="F19" s="9">
        <v>1538.16676</v>
      </c>
      <c r="G19" s="9">
        <v>-0.05684</v>
      </c>
      <c r="H19" s="9">
        <v>7084.18481</v>
      </c>
      <c r="I19" s="83">
        <v>0</v>
      </c>
      <c r="J19" s="9">
        <v>50255.365789999996</v>
      </c>
      <c r="K19" s="18">
        <v>0</v>
      </c>
      <c r="L19" s="18">
        <v>0</v>
      </c>
      <c r="M19" s="18">
        <v>50255.365789999996</v>
      </c>
      <c r="N19" s="20">
        <v>50255</v>
      </c>
      <c r="O19" s="79">
        <v>50849</v>
      </c>
      <c r="P19" s="8">
        <v>50849</v>
      </c>
    </row>
    <row r="20" spans="1:16" s="8" customFormat="1" ht="12.75">
      <c r="A20" s="8" t="s">
        <v>58</v>
      </c>
      <c r="C20" s="9">
        <v>56826.42517</v>
      </c>
      <c r="D20" s="9">
        <v>21385.602860000006</v>
      </c>
      <c r="E20" s="9">
        <v>22471.238029999997</v>
      </c>
      <c r="F20" s="9">
        <v>12538.281350000001</v>
      </c>
      <c r="G20" s="9">
        <v>4110.88104</v>
      </c>
      <c r="H20" s="9">
        <v>27011.022250000005</v>
      </c>
      <c r="I20" s="83">
        <v>1162.9</v>
      </c>
      <c r="J20" s="9">
        <v>145506.3507</v>
      </c>
      <c r="K20" s="18"/>
      <c r="L20" s="18">
        <v>101350.09337</v>
      </c>
      <c r="M20" s="18">
        <v>44156.25733000001</v>
      </c>
      <c r="N20" s="20">
        <v>44156</v>
      </c>
      <c r="O20" s="79">
        <v>42092</v>
      </c>
      <c r="P20" s="8">
        <v>42092</v>
      </c>
    </row>
    <row r="21" spans="1:16" s="8" customFormat="1" ht="12.75">
      <c r="A21" s="8" t="s">
        <v>144</v>
      </c>
      <c r="C21" s="9"/>
      <c r="D21" s="9"/>
      <c r="E21" s="9"/>
      <c r="F21" s="9"/>
      <c r="G21" s="9"/>
      <c r="H21" s="9"/>
      <c r="I21" s="83"/>
      <c r="J21" s="9"/>
      <c r="K21" s="18">
        <v>1277.2598699999994</v>
      </c>
      <c r="L21" s="18"/>
      <c r="M21" s="18">
        <v>1277.2598699999994</v>
      </c>
      <c r="N21" s="20">
        <v>1277</v>
      </c>
      <c r="O21" s="79">
        <v>0</v>
      </c>
      <c r="P21" s="8">
        <v>0</v>
      </c>
    </row>
    <row r="22" spans="1:16" s="8" customFormat="1" ht="12.75">
      <c r="A22" s="2" t="s">
        <v>59</v>
      </c>
      <c r="C22" s="9">
        <v>16657.64636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83">
        <v>0</v>
      </c>
      <c r="J22" s="9">
        <v>16657.64636</v>
      </c>
      <c r="K22" s="18">
        <v>0</v>
      </c>
      <c r="L22" s="18">
        <v>16657.64636</v>
      </c>
      <c r="M22" s="18">
        <v>0</v>
      </c>
      <c r="N22" s="138">
        <v>0</v>
      </c>
      <c r="O22" s="79">
        <v>0</v>
      </c>
      <c r="P22" s="8">
        <v>0</v>
      </c>
    </row>
    <row r="23" spans="1:16" s="8" customFormat="1" ht="12.75" hidden="1">
      <c r="A23" s="8" t="s">
        <v>60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83">
        <v>0</v>
      </c>
      <c r="J23" s="9">
        <v>0</v>
      </c>
      <c r="K23" s="18"/>
      <c r="L23" s="18"/>
      <c r="M23" s="18"/>
      <c r="N23" s="20">
        <v>0</v>
      </c>
      <c r="O23" s="79">
        <v>0</v>
      </c>
      <c r="P23" s="8">
        <v>0</v>
      </c>
    </row>
    <row r="24" spans="1:16" s="8" customFormat="1" ht="12.75">
      <c r="A24" s="8" t="s">
        <v>61</v>
      </c>
      <c r="C24" s="9">
        <v>65.90414999999999</v>
      </c>
      <c r="D24" s="9">
        <v>2486.02311</v>
      </c>
      <c r="E24" s="9">
        <v>-323.54556</v>
      </c>
      <c r="F24" s="9">
        <v>535.07021</v>
      </c>
      <c r="G24" s="9">
        <v>116.27291000000001</v>
      </c>
      <c r="H24" s="9">
        <v>2492.63228</v>
      </c>
      <c r="I24" s="83">
        <v>1200.96911</v>
      </c>
      <c r="J24" s="9">
        <v>6573.326209999999</v>
      </c>
      <c r="K24" s="55">
        <v>0</v>
      </c>
      <c r="L24" s="55">
        <v>0</v>
      </c>
      <c r="M24" s="55">
        <v>6573.326209999999</v>
      </c>
      <c r="N24" s="20">
        <v>6573</v>
      </c>
      <c r="O24" s="79">
        <v>6653</v>
      </c>
      <c r="P24" s="8">
        <v>6653</v>
      </c>
    </row>
    <row r="25" spans="3:16" s="8" customFormat="1" ht="12.75">
      <c r="C25" s="89">
        <v>73549.97568</v>
      </c>
      <c r="D25" s="89">
        <v>65463.585900000005</v>
      </c>
      <c r="E25" s="89">
        <v>22188.8036</v>
      </c>
      <c r="F25" s="89">
        <v>14611.518320000001</v>
      </c>
      <c r="G25" s="89">
        <v>4227.09711</v>
      </c>
      <c r="H25" s="89">
        <v>36587.839340000006</v>
      </c>
      <c r="I25" s="89">
        <v>2363.86911</v>
      </c>
      <c r="J25" s="89">
        <v>218992.68906000003</v>
      </c>
      <c r="K25" s="55">
        <v>0</v>
      </c>
      <c r="L25" s="55">
        <v>0</v>
      </c>
      <c r="M25" s="55">
        <v>102262.2092</v>
      </c>
      <c r="N25" s="70">
        <v>102261</v>
      </c>
      <c r="O25" s="70">
        <v>99594</v>
      </c>
      <c r="P25" s="8">
        <v>99594</v>
      </c>
    </row>
    <row r="26" spans="3:15" s="8" customFormat="1" ht="12.75">
      <c r="C26" s="9"/>
      <c r="D26" s="9"/>
      <c r="E26" s="9"/>
      <c r="F26" s="9"/>
      <c r="G26" s="9"/>
      <c r="H26" s="9"/>
      <c r="I26" s="9"/>
      <c r="J26" s="9"/>
      <c r="K26" s="55"/>
      <c r="L26" s="55"/>
      <c r="M26" s="55"/>
      <c r="N26" s="20"/>
      <c r="O26" s="20"/>
    </row>
    <row r="27" spans="1:16" s="8" customFormat="1" ht="13.5" thickBot="1">
      <c r="A27" s="90" t="s">
        <v>115</v>
      </c>
      <c r="B27" s="90"/>
      <c r="C27" s="91">
        <v>100719.95368</v>
      </c>
      <c r="D27" s="91">
        <v>94099.69171000001</v>
      </c>
      <c r="E27" s="91">
        <v>22571.62227</v>
      </c>
      <c r="F27" s="91">
        <v>15873.330320000001</v>
      </c>
      <c r="G27" s="91">
        <v>4227.09711</v>
      </c>
      <c r="H27" s="91">
        <v>40404.97583</v>
      </c>
      <c r="I27" s="91">
        <v>2363.86911</v>
      </c>
      <c r="J27" s="91">
        <v>280260.54003000003</v>
      </c>
      <c r="K27" s="79"/>
      <c r="L27" s="79"/>
      <c r="M27" s="79">
        <v>138991.18417000002</v>
      </c>
      <c r="N27" s="80">
        <v>138990</v>
      </c>
      <c r="O27" s="91">
        <v>137732</v>
      </c>
      <c r="P27" s="8">
        <v>137732</v>
      </c>
    </row>
    <row r="28" spans="3:15" s="8" customFormat="1" ht="13.5" thickTop="1">
      <c r="C28" s="9"/>
      <c r="D28" s="9"/>
      <c r="E28" s="9"/>
      <c r="F28" s="9"/>
      <c r="G28" s="9"/>
      <c r="H28" s="9"/>
      <c r="I28" s="9"/>
      <c r="J28" s="9"/>
      <c r="K28" s="55"/>
      <c r="L28" s="55"/>
      <c r="M28" s="55"/>
      <c r="N28" s="20"/>
      <c r="O28" s="20"/>
    </row>
    <row r="29" spans="1:15" s="8" customFormat="1" ht="12.75">
      <c r="A29" s="90" t="s">
        <v>116</v>
      </c>
      <c r="C29" s="87"/>
      <c r="D29" s="9"/>
      <c r="E29" s="9"/>
      <c r="F29" s="9"/>
      <c r="G29" s="9"/>
      <c r="H29" s="9"/>
      <c r="I29" s="9"/>
      <c r="J29" s="9"/>
      <c r="K29" s="55"/>
      <c r="L29" s="55"/>
      <c r="M29" s="55"/>
      <c r="N29" s="20"/>
      <c r="O29" s="20"/>
    </row>
    <row r="30" spans="1:15" s="8" customFormat="1" ht="12.75">
      <c r="A30" s="90" t="s">
        <v>117</v>
      </c>
      <c r="C30" s="87"/>
      <c r="D30" s="9"/>
      <c r="E30" s="9"/>
      <c r="F30" s="9"/>
      <c r="G30" s="9"/>
      <c r="H30" s="9"/>
      <c r="I30" s="9"/>
      <c r="J30" s="9"/>
      <c r="K30" s="55"/>
      <c r="L30" s="55"/>
      <c r="M30" s="55"/>
      <c r="N30" s="20"/>
      <c r="O30" s="20"/>
    </row>
    <row r="31" spans="1:16" s="8" customFormat="1" ht="12.75">
      <c r="A31" s="8" t="s">
        <v>69</v>
      </c>
      <c r="C31" s="9">
        <v>78439.008</v>
      </c>
      <c r="D31" s="9">
        <v>5200</v>
      </c>
      <c r="E31" s="9">
        <v>2600</v>
      </c>
      <c r="F31" s="9">
        <v>758.269</v>
      </c>
      <c r="G31" s="9">
        <v>400</v>
      </c>
      <c r="H31" s="9">
        <v>1000</v>
      </c>
      <c r="I31" s="83">
        <v>100</v>
      </c>
      <c r="J31" s="9">
        <v>88497.277</v>
      </c>
      <c r="K31" s="55">
        <v>10058.269</v>
      </c>
      <c r="L31" s="55">
        <v>0</v>
      </c>
      <c r="M31" s="55">
        <v>78439.008</v>
      </c>
      <c r="N31" s="20">
        <v>78439</v>
      </c>
      <c r="O31" s="79">
        <v>78439</v>
      </c>
      <c r="P31" s="8">
        <v>78439</v>
      </c>
    </row>
    <row r="32" spans="1:16" s="8" customFormat="1" ht="12.75">
      <c r="A32" s="8" t="s">
        <v>70</v>
      </c>
      <c r="C32" s="88">
        <v>21403.00718</v>
      </c>
      <c r="D32" s="88">
        <v>-27967.108760000006</v>
      </c>
      <c r="E32" s="88">
        <v>9021.806369999998</v>
      </c>
      <c r="F32" s="88">
        <v>10255.48616</v>
      </c>
      <c r="G32" s="88">
        <v>3830.89941</v>
      </c>
      <c r="H32" s="14">
        <v>12269.600429999988</v>
      </c>
      <c r="I32" s="88">
        <v>286.8558</v>
      </c>
      <c r="J32" s="88">
        <v>29100.546589999984</v>
      </c>
      <c r="K32" s="55">
        <v>45771.1951696</v>
      </c>
      <c r="L32" s="55">
        <v>27316.587811000005</v>
      </c>
      <c r="M32" s="55">
        <v>10645.939231399985</v>
      </c>
      <c r="N32" s="81">
        <v>10648</v>
      </c>
      <c r="O32" s="81">
        <v>15366</v>
      </c>
      <c r="P32" s="8">
        <v>15366</v>
      </c>
    </row>
    <row r="33" spans="1:16" s="8" customFormat="1" ht="12.75">
      <c r="A33" s="90" t="s">
        <v>71</v>
      </c>
      <c r="C33" s="92">
        <v>99842.01518</v>
      </c>
      <c r="D33" s="92">
        <v>-22767.108760000006</v>
      </c>
      <c r="E33" s="92">
        <v>11621.806369999998</v>
      </c>
      <c r="F33" s="92">
        <v>11013.75516</v>
      </c>
      <c r="G33" s="92">
        <v>4230.89941</v>
      </c>
      <c r="H33" s="92">
        <v>13269.600429999988</v>
      </c>
      <c r="I33" s="92">
        <v>386.8558</v>
      </c>
      <c r="J33" s="92">
        <v>117597.82358999999</v>
      </c>
      <c r="K33" s="18">
        <v>0</v>
      </c>
      <c r="L33" s="18">
        <v>0</v>
      </c>
      <c r="M33" s="18">
        <v>89084.94723139999</v>
      </c>
      <c r="N33" s="71">
        <v>89087</v>
      </c>
      <c r="O33" s="71">
        <v>93805</v>
      </c>
      <c r="P33" s="8">
        <v>93805</v>
      </c>
    </row>
    <row r="34" spans="1:16" s="8" customFormat="1" ht="12.75">
      <c r="A34" s="8" t="s">
        <v>72</v>
      </c>
      <c r="C34" s="88">
        <v>0</v>
      </c>
      <c r="D34" s="9">
        <v>0</v>
      </c>
      <c r="E34" s="9">
        <v>0</v>
      </c>
      <c r="F34" s="9">
        <v>0</v>
      </c>
      <c r="G34" s="9">
        <v>0</v>
      </c>
      <c r="H34" s="9">
        <v>800</v>
      </c>
      <c r="I34" s="55">
        <v>0</v>
      </c>
      <c r="J34" s="9">
        <v>800</v>
      </c>
      <c r="K34" s="55">
        <v>52.86739099999997</v>
      </c>
      <c r="L34" s="55">
        <v>4021.047749599998</v>
      </c>
      <c r="M34" s="55">
        <v>4768.180358599998</v>
      </c>
      <c r="N34" s="81">
        <v>4768</v>
      </c>
      <c r="O34" s="79">
        <v>4164</v>
      </c>
      <c r="P34" s="8">
        <v>4164</v>
      </c>
    </row>
    <row r="35" spans="1:16" s="8" customFormat="1" ht="12.75">
      <c r="A35" s="90" t="s">
        <v>73</v>
      </c>
      <c r="C35" s="93">
        <v>99842.01518</v>
      </c>
      <c r="D35" s="93">
        <v>-22767.108760000006</v>
      </c>
      <c r="E35" s="93">
        <v>11621.806369999998</v>
      </c>
      <c r="F35" s="93">
        <v>11013.75516</v>
      </c>
      <c r="G35" s="93">
        <v>4230.89941</v>
      </c>
      <c r="H35" s="93">
        <v>14069.600429999988</v>
      </c>
      <c r="I35" s="93">
        <v>386.8558</v>
      </c>
      <c r="J35" s="93">
        <v>118397.82358999999</v>
      </c>
      <c r="K35" s="82"/>
      <c r="L35" s="82"/>
      <c r="M35" s="82">
        <v>93853.12758999999</v>
      </c>
      <c r="N35" s="70">
        <v>93855</v>
      </c>
      <c r="O35" s="70">
        <v>97969</v>
      </c>
      <c r="P35" s="8">
        <v>97969</v>
      </c>
    </row>
    <row r="36" spans="3:15" s="8" customFormat="1" ht="12.75">
      <c r="C36" s="9"/>
      <c r="D36" s="9"/>
      <c r="E36" s="9"/>
      <c r="F36" s="9"/>
      <c r="G36" s="9"/>
      <c r="H36" s="9"/>
      <c r="I36" s="9"/>
      <c r="J36" s="9"/>
      <c r="K36" s="55"/>
      <c r="L36" s="55"/>
      <c r="M36" s="55"/>
      <c r="N36" s="20"/>
      <c r="O36" s="20"/>
    </row>
    <row r="37" spans="1:15" s="8" customFormat="1" ht="12.75">
      <c r="A37" s="90" t="s">
        <v>118</v>
      </c>
      <c r="C37" s="9"/>
      <c r="D37" s="9"/>
      <c r="E37" s="9"/>
      <c r="F37" s="9"/>
      <c r="G37" s="9"/>
      <c r="H37" s="9"/>
      <c r="I37" s="9"/>
      <c r="J37" s="9"/>
      <c r="K37" s="55"/>
      <c r="L37" s="55"/>
      <c r="M37" s="55"/>
      <c r="N37" s="20"/>
      <c r="O37" s="20"/>
    </row>
    <row r="38" spans="1:16" s="8" customFormat="1" ht="12.75">
      <c r="A38" s="8" t="s">
        <v>68</v>
      </c>
      <c r="C38" s="9">
        <v>2219.21545</v>
      </c>
      <c r="D38" s="9">
        <v>0</v>
      </c>
      <c r="E38" s="9">
        <v>0</v>
      </c>
      <c r="F38" s="18">
        <v>137.00043</v>
      </c>
      <c r="G38" s="136">
        <v>-0.04660000000000001</v>
      </c>
      <c r="H38" s="9">
        <v>-38.062039999999996</v>
      </c>
      <c r="I38" s="83">
        <v>0</v>
      </c>
      <c r="J38" s="9">
        <v>2318.1072400000003</v>
      </c>
      <c r="K38" s="18">
        <v>2219.21529</v>
      </c>
      <c r="L38" s="18">
        <v>0</v>
      </c>
      <c r="M38" s="18">
        <v>98.89195000000018</v>
      </c>
      <c r="N38" s="20">
        <v>99</v>
      </c>
      <c r="O38" s="79">
        <v>137</v>
      </c>
      <c r="P38" s="8">
        <v>137</v>
      </c>
    </row>
    <row r="39" spans="1:16" s="8" customFormat="1" ht="12.75" hidden="1">
      <c r="A39" s="8" t="s">
        <v>62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83">
        <v>0</v>
      </c>
      <c r="J39" s="9">
        <v>0</v>
      </c>
      <c r="K39" s="18">
        <v>0</v>
      </c>
      <c r="L39" s="18">
        <v>0</v>
      </c>
      <c r="M39" s="18"/>
      <c r="N39" s="20">
        <v>0</v>
      </c>
      <c r="O39" s="79">
        <v>0</v>
      </c>
      <c r="P39" s="8">
        <v>0</v>
      </c>
    </row>
    <row r="40" spans="1:16" s="8" customFormat="1" ht="12.75">
      <c r="A40" s="8" t="s">
        <v>67</v>
      </c>
      <c r="C40" s="9">
        <v>0</v>
      </c>
      <c r="D40" s="9">
        <v>10000</v>
      </c>
      <c r="E40" s="9">
        <v>6657.646360000001</v>
      </c>
      <c r="F40" s="18">
        <v>0</v>
      </c>
      <c r="G40" s="9">
        <v>0</v>
      </c>
      <c r="H40" s="9">
        <v>0</v>
      </c>
      <c r="I40" s="83">
        <v>0</v>
      </c>
      <c r="J40" s="9">
        <v>16657.64636</v>
      </c>
      <c r="K40" s="18">
        <v>16657.64636</v>
      </c>
      <c r="L40" s="18">
        <v>0</v>
      </c>
      <c r="M40" s="18">
        <v>0</v>
      </c>
      <c r="N40" s="20">
        <v>0</v>
      </c>
      <c r="O40" s="79">
        <v>0</v>
      </c>
      <c r="P40" s="8">
        <v>0</v>
      </c>
    </row>
    <row r="41" spans="1:16" s="8" customFormat="1" ht="12.75">
      <c r="A41" s="8" t="s">
        <v>66</v>
      </c>
      <c r="C41" s="9">
        <v>0</v>
      </c>
      <c r="D41" s="9">
        <v>604.82388</v>
      </c>
      <c r="E41" s="9">
        <v>78.53167333333334</v>
      </c>
      <c r="F41" s="9">
        <v>21.784444444444446</v>
      </c>
      <c r="G41" s="9">
        <v>0</v>
      </c>
      <c r="H41" s="9">
        <v>87.16525</v>
      </c>
      <c r="I41" s="83">
        <v>0</v>
      </c>
      <c r="J41" s="9">
        <v>792.3052477777778</v>
      </c>
      <c r="K41" s="18">
        <v>0</v>
      </c>
      <c r="L41" s="18">
        <v>0</v>
      </c>
      <c r="M41" s="18">
        <v>792.3052477777778</v>
      </c>
      <c r="N41" s="20">
        <v>792</v>
      </c>
      <c r="O41" s="79">
        <v>1510</v>
      </c>
      <c r="P41" s="8">
        <v>1510</v>
      </c>
    </row>
    <row r="42" spans="3:16" s="8" customFormat="1" ht="12.75">
      <c r="C42" s="93">
        <v>2219.21545</v>
      </c>
      <c r="D42" s="93">
        <v>10604.82388</v>
      </c>
      <c r="E42" s="93">
        <v>6736.178033333334</v>
      </c>
      <c r="F42" s="93">
        <v>158.78487444444443</v>
      </c>
      <c r="G42" s="93">
        <v>-0.04660000000000001</v>
      </c>
      <c r="H42" s="93">
        <v>49.103210000000004</v>
      </c>
      <c r="I42" s="93">
        <v>0</v>
      </c>
      <c r="J42" s="93">
        <v>19768.05884777778</v>
      </c>
      <c r="K42" s="18">
        <v>0</v>
      </c>
      <c r="L42" s="18">
        <v>0</v>
      </c>
      <c r="M42" s="18">
        <v>891.197197777778</v>
      </c>
      <c r="N42" s="70">
        <v>891</v>
      </c>
      <c r="O42" s="70">
        <v>1647</v>
      </c>
      <c r="P42" s="8">
        <v>1647</v>
      </c>
    </row>
    <row r="43" spans="3:15" s="8" customFormat="1" ht="12.75">
      <c r="C43" s="9"/>
      <c r="D43" s="9"/>
      <c r="E43" s="9"/>
      <c r="F43" s="9"/>
      <c r="G43" s="9"/>
      <c r="H43" s="9"/>
      <c r="I43" s="9"/>
      <c r="J43" s="9"/>
      <c r="K43" s="18"/>
      <c r="L43" s="18"/>
      <c r="M43" s="18"/>
      <c r="N43" s="20"/>
      <c r="O43" s="20"/>
    </row>
    <row r="44" spans="1:15" s="8" customFormat="1" ht="12.75">
      <c r="A44" s="90" t="s">
        <v>121</v>
      </c>
      <c r="C44" s="9"/>
      <c r="D44" s="9"/>
      <c r="E44" s="9"/>
      <c r="F44" s="9"/>
      <c r="G44" s="9"/>
      <c r="H44" s="9"/>
      <c r="I44" s="9"/>
      <c r="J44" s="9"/>
      <c r="K44" s="18"/>
      <c r="L44" s="18"/>
      <c r="M44" s="18"/>
      <c r="N44" s="20"/>
      <c r="O44" s="20"/>
    </row>
    <row r="45" spans="1:16" s="8" customFormat="1" ht="12.75" hidden="1">
      <c r="A45" s="8" t="s">
        <v>111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83">
        <v>0</v>
      </c>
      <c r="J45" s="9">
        <v>0</v>
      </c>
      <c r="K45" s="18">
        <v>0</v>
      </c>
      <c r="L45" s="18">
        <v>0</v>
      </c>
      <c r="M45" s="18"/>
      <c r="N45" s="20">
        <v>0</v>
      </c>
      <c r="O45" s="79">
        <v>0</v>
      </c>
      <c r="P45" s="8">
        <v>0</v>
      </c>
    </row>
    <row r="46" spans="1:16" s="8" customFormat="1" ht="12.75">
      <c r="A46" s="8" t="s">
        <v>63</v>
      </c>
      <c r="C46" s="9">
        <v>0</v>
      </c>
      <c r="D46" s="9">
        <v>21852.52117</v>
      </c>
      <c r="E46" s="9">
        <v>-728.4115800000001</v>
      </c>
      <c r="F46" s="9">
        <v>1276.56195</v>
      </c>
      <c r="G46" s="9">
        <v>14.414699999999954</v>
      </c>
      <c r="H46" s="9">
        <v>22452.096309999997</v>
      </c>
      <c r="I46" s="83">
        <v>1914.2</v>
      </c>
      <c r="J46" s="9">
        <v>46781.382549999995</v>
      </c>
      <c r="K46" s="18">
        <v>37635.35647</v>
      </c>
      <c r="L46" s="18"/>
      <c r="M46" s="18">
        <v>9146.026079999996</v>
      </c>
      <c r="N46" s="20">
        <v>9143</v>
      </c>
      <c r="O46" s="79">
        <v>9631</v>
      </c>
      <c r="P46" s="8">
        <v>9631</v>
      </c>
    </row>
    <row r="47" spans="1:16" s="8" customFormat="1" ht="12.75">
      <c r="A47" s="8" t="s">
        <v>64</v>
      </c>
      <c r="C47" s="9">
        <v>879.93849</v>
      </c>
      <c r="D47" s="9">
        <v>65148.12182</v>
      </c>
      <c r="E47" s="9">
        <v>4788.94145</v>
      </c>
      <c r="F47" s="9">
        <v>3756.94941</v>
      </c>
      <c r="G47" s="18">
        <v>8.73</v>
      </c>
      <c r="H47" s="9">
        <v>4163.60179</v>
      </c>
      <c r="I47" s="83">
        <v>16.41228</v>
      </c>
      <c r="J47" s="9">
        <v>78762.69524</v>
      </c>
      <c r="K47" s="18">
        <v>63714.7369</v>
      </c>
      <c r="L47" s="18">
        <v>5.82</v>
      </c>
      <c r="M47" s="18">
        <v>15053.778339999997</v>
      </c>
      <c r="N47" s="20">
        <v>15054</v>
      </c>
      <c r="O47" s="79">
        <v>11146</v>
      </c>
      <c r="P47" s="8">
        <v>11146</v>
      </c>
    </row>
    <row r="48" spans="1:16" s="8" customFormat="1" ht="12.75">
      <c r="A48" s="8" t="s">
        <v>217</v>
      </c>
      <c r="C48" s="9">
        <v>0</v>
      </c>
      <c r="D48" s="9">
        <v>8000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8000</v>
      </c>
      <c r="K48" s="18"/>
      <c r="L48" s="18"/>
      <c r="M48" s="18">
        <v>8000</v>
      </c>
      <c r="N48" s="20">
        <v>8000</v>
      </c>
      <c r="O48" s="79">
        <v>0</v>
      </c>
      <c r="P48" s="8">
        <v>0</v>
      </c>
    </row>
    <row r="49" spans="1:16" s="8" customFormat="1" ht="12.75">
      <c r="A49" s="8" t="s">
        <v>65</v>
      </c>
      <c r="C49" s="10">
        <v>-2221.2154399999995</v>
      </c>
      <c r="D49" s="10">
        <v>-183.33377</v>
      </c>
      <c r="E49" s="10">
        <v>119.41331</v>
      </c>
      <c r="F49" s="109">
        <v>-374.85442</v>
      </c>
      <c r="G49" s="10">
        <v>-26.90020999999999</v>
      </c>
      <c r="H49" s="10">
        <v>-690.1714800000001</v>
      </c>
      <c r="I49" s="67">
        <v>46.40103</v>
      </c>
      <c r="J49" s="10">
        <v>-3330.6609799999997</v>
      </c>
      <c r="K49" s="18">
        <v>0</v>
      </c>
      <c r="L49" s="18">
        <v>3496.4753199999996</v>
      </c>
      <c r="M49" s="18">
        <v>165.8143399999999</v>
      </c>
      <c r="N49" s="20">
        <v>166</v>
      </c>
      <c r="O49" s="79">
        <v>0</v>
      </c>
      <c r="P49" s="8">
        <v>0</v>
      </c>
    </row>
    <row r="50" spans="1:16" s="8" customFormat="1" ht="12.75">
      <c r="A50" s="8" t="s">
        <v>66</v>
      </c>
      <c r="C50" s="9">
        <v>0</v>
      </c>
      <c r="D50" s="9">
        <v>11444.667370000001</v>
      </c>
      <c r="E50" s="9">
        <v>33.69466666666666</v>
      </c>
      <c r="F50" s="9">
        <v>42.1333433333333</v>
      </c>
      <c r="G50" s="9">
        <v>0</v>
      </c>
      <c r="H50" s="9">
        <v>360.74705</v>
      </c>
      <c r="I50" s="83">
        <v>0</v>
      </c>
      <c r="J50" s="9">
        <v>11881.24243</v>
      </c>
      <c r="K50" s="18">
        <v>0</v>
      </c>
      <c r="L50" s="18">
        <v>0</v>
      </c>
      <c r="M50" s="18">
        <v>11881.24243</v>
      </c>
      <c r="N50" s="20">
        <v>11881</v>
      </c>
      <c r="O50" s="79">
        <v>17339</v>
      </c>
      <c r="P50" s="8">
        <v>17339</v>
      </c>
    </row>
    <row r="51" spans="1:16" s="8" customFormat="1" ht="12.75" hidden="1">
      <c r="A51" s="8" t="s">
        <v>67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83">
        <v>0</v>
      </c>
      <c r="J51" s="9">
        <v>0</v>
      </c>
      <c r="K51" s="18"/>
      <c r="L51" s="18">
        <v>0</v>
      </c>
      <c r="M51" s="18"/>
      <c r="N51" s="20">
        <v>0</v>
      </c>
      <c r="O51" s="79">
        <v>0</v>
      </c>
      <c r="P51" s="8">
        <v>0</v>
      </c>
    </row>
    <row r="52" spans="3:16" s="8" customFormat="1" ht="12.75">
      <c r="C52" s="93">
        <v>-1341.2769499999995</v>
      </c>
      <c r="D52" s="93">
        <v>106261.97658999999</v>
      </c>
      <c r="E52" s="93">
        <v>4213.6378466666665</v>
      </c>
      <c r="F52" s="93">
        <v>4700.790283333334</v>
      </c>
      <c r="G52" s="93">
        <v>-3.7555100000000365</v>
      </c>
      <c r="H52" s="93">
        <v>26286.27367</v>
      </c>
      <c r="I52" s="93">
        <v>1977.01331</v>
      </c>
      <c r="J52" s="94">
        <v>142094.65924</v>
      </c>
      <c r="K52" s="55">
        <v>0</v>
      </c>
      <c r="L52" s="55">
        <v>0</v>
      </c>
      <c r="M52" s="55">
        <v>44246.861189999996</v>
      </c>
      <c r="N52" s="39">
        <v>44244</v>
      </c>
      <c r="O52" s="70">
        <v>38116</v>
      </c>
      <c r="P52" s="8">
        <v>38116</v>
      </c>
    </row>
    <row r="53" spans="3:15" s="8" customFormat="1" ht="12.75">
      <c r="C53" s="9"/>
      <c r="D53" s="9"/>
      <c r="E53" s="9"/>
      <c r="F53" s="9"/>
      <c r="G53" s="9"/>
      <c r="H53" s="9"/>
      <c r="I53" s="9"/>
      <c r="J53" s="9"/>
      <c r="K53" s="55"/>
      <c r="L53" s="55"/>
      <c r="M53" s="55"/>
      <c r="N53" s="87"/>
      <c r="O53" s="20"/>
    </row>
    <row r="54" spans="1:16" s="8" customFormat="1" ht="12.75">
      <c r="A54" s="90" t="s">
        <v>119</v>
      </c>
      <c r="C54" s="95">
        <v>877.9385000000007</v>
      </c>
      <c r="D54" s="95">
        <v>116866.80046999999</v>
      </c>
      <c r="E54" s="95">
        <v>10949.81588</v>
      </c>
      <c r="F54" s="95">
        <v>4859.575157777778</v>
      </c>
      <c r="G54" s="95">
        <v>-3.8021100000000367</v>
      </c>
      <c r="H54" s="95">
        <v>26335.37688</v>
      </c>
      <c r="I54" s="95">
        <v>1977.01331</v>
      </c>
      <c r="J54" s="95">
        <v>161862.7180877778</v>
      </c>
      <c r="K54" s="55"/>
      <c r="L54" s="55"/>
      <c r="M54" s="55">
        <v>45138.058387777775</v>
      </c>
      <c r="N54" s="133">
        <v>45135</v>
      </c>
      <c r="O54" s="133">
        <v>39763</v>
      </c>
      <c r="P54" s="8">
        <v>39763</v>
      </c>
    </row>
    <row r="55" spans="3:15" s="8" customFormat="1" ht="12.75">
      <c r="C55" s="96"/>
      <c r="D55" s="96"/>
      <c r="E55" s="96"/>
      <c r="F55" s="96"/>
      <c r="G55" s="96"/>
      <c r="H55" s="96"/>
      <c r="I55" s="96"/>
      <c r="J55" s="96"/>
      <c r="K55" s="55"/>
      <c r="L55" s="55"/>
      <c r="M55" s="55"/>
      <c r="N55" s="134"/>
      <c r="O55" s="139"/>
    </row>
    <row r="56" spans="1:16" s="8" customFormat="1" ht="13.5" thickBot="1">
      <c r="A56" s="90" t="s">
        <v>120</v>
      </c>
      <c r="B56" s="90"/>
      <c r="C56" s="91">
        <v>100719.95368</v>
      </c>
      <c r="D56" s="91">
        <v>94099.69170999998</v>
      </c>
      <c r="E56" s="91">
        <v>22571.62225</v>
      </c>
      <c r="F56" s="91">
        <v>15873.330317777778</v>
      </c>
      <c r="G56" s="91">
        <v>4227.0973</v>
      </c>
      <c r="H56" s="91">
        <v>40404.97730999999</v>
      </c>
      <c r="I56" s="91">
        <v>2363.86911</v>
      </c>
      <c r="J56" s="91">
        <v>280260.5416777778</v>
      </c>
      <c r="K56" s="137"/>
      <c r="L56" s="137"/>
      <c r="M56" s="137">
        <v>138991.18597777776</v>
      </c>
      <c r="N56" s="91">
        <v>138990</v>
      </c>
      <c r="O56" s="91">
        <v>137732</v>
      </c>
      <c r="P56" s="90">
        <v>137732</v>
      </c>
    </row>
    <row r="57" spans="1:16" s="8" customFormat="1" ht="13.5" thickTop="1">
      <c r="A57" s="90"/>
      <c r="B57" s="90"/>
      <c r="C57" s="86"/>
      <c r="D57" s="86"/>
      <c r="E57" s="86"/>
      <c r="F57" s="86"/>
      <c r="G57" s="86"/>
      <c r="H57" s="86"/>
      <c r="I57" s="86"/>
      <c r="J57" s="86"/>
      <c r="K57" s="79"/>
      <c r="L57" s="79"/>
      <c r="M57" s="79"/>
      <c r="N57" s="86"/>
      <c r="O57" s="86"/>
      <c r="P57" s="90"/>
    </row>
    <row r="58" spans="1:15" s="8" customFormat="1" ht="13.5" thickBot="1">
      <c r="A58" s="90" t="s">
        <v>74</v>
      </c>
      <c r="J58" s="9"/>
      <c r="N58" s="97">
        <v>0.11343464348092148</v>
      </c>
      <c r="O58" s="97">
        <v>0.11958974489730874</v>
      </c>
    </row>
    <row r="59" spans="3:15" ht="12.75">
      <c r="C59" s="135"/>
      <c r="D59" s="135"/>
      <c r="E59" s="135"/>
      <c r="F59" s="135"/>
      <c r="G59" s="135"/>
      <c r="H59" s="135"/>
      <c r="I59" s="135"/>
      <c r="J59" s="135"/>
      <c r="K59" s="21"/>
      <c r="N59" s="129"/>
      <c r="O59" s="3"/>
    </row>
    <row r="60" spans="1:15" ht="12.75">
      <c r="A60" s="2" t="s">
        <v>145</v>
      </c>
      <c r="K60" s="21"/>
      <c r="N60" s="1"/>
      <c r="O60" s="68"/>
    </row>
  </sheetData>
  <sheetProtection/>
  <mergeCells count="1">
    <mergeCell ref="K5:L5"/>
  </mergeCells>
  <printOptions/>
  <pageMargins left="0.23" right="0.32" top="0.59" bottom="0.53" header="0.5" footer="0.5"/>
  <pageSetup horizontalDpi="600" verticalDpi="600" orientation="landscape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S41"/>
  <sheetViews>
    <sheetView zoomScale="85" zoomScaleNormal="85" zoomScalePageLayoutView="0" workbookViewId="0" topLeftCell="A11">
      <selection activeCell="I26" sqref="I26"/>
    </sheetView>
  </sheetViews>
  <sheetFormatPr defaultColWidth="9.140625" defaultRowHeight="12.75"/>
  <cols>
    <col min="1" max="1" width="3.8515625" style="40" customWidth="1"/>
    <col min="2" max="2" width="3.28125" style="40" customWidth="1"/>
    <col min="3" max="3" width="19.00390625" style="40" customWidth="1"/>
    <col min="4" max="5" width="6.8515625" style="40" customWidth="1"/>
    <col min="6" max="6" width="11.140625" style="40" customWidth="1"/>
    <col min="7" max="7" width="12.57421875" style="40" customWidth="1"/>
    <col min="8" max="8" width="14.57421875" style="40" bestFit="1" customWidth="1"/>
    <col min="9" max="9" width="13.57421875" style="40" customWidth="1"/>
    <col min="10" max="10" width="13.00390625" style="40" customWidth="1"/>
    <col min="11" max="11" width="11.8515625" style="40" customWidth="1"/>
    <col min="12" max="12" width="10.421875" style="40" customWidth="1"/>
    <col min="13" max="13" width="13.140625" style="40" customWidth="1"/>
    <col min="14" max="14" width="11.28125" style="40" customWidth="1"/>
    <col min="15" max="16384" width="9.140625" style="40" customWidth="1"/>
  </cols>
  <sheetData>
    <row r="1" spans="2:14" ht="15.75">
      <c r="B1" s="218" t="s">
        <v>0</v>
      </c>
      <c r="C1" s="218"/>
      <c r="D1" s="218"/>
      <c r="E1" s="218"/>
      <c r="F1" s="218"/>
      <c r="G1" s="219"/>
      <c r="H1" s="219"/>
      <c r="I1" s="219"/>
      <c r="J1" s="219"/>
      <c r="K1" s="219"/>
      <c r="L1" s="219"/>
      <c r="M1" s="219"/>
      <c r="N1" s="219"/>
    </row>
    <row r="2" spans="2:14" ht="15.75">
      <c r="B2" s="219" t="s">
        <v>169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2:14" ht="15.75">
      <c r="B3" s="220" t="s">
        <v>75</v>
      </c>
      <c r="C3" s="219"/>
      <c r="D3" s="220"/>
      <c r="E3" s="220"/>
      <c r="F3" s="220"/>
      <c r="G3" s="220"/>
      <c r="H3" s="220"/>
      <c r="I3" s="220"/>
      <c r="J3" s="220"/>
      <c r="K3" s="219"/>
      <c r="L3" s="219"/>
      <c r="M3" s="219"/>
      <c r="N3" s="219"/>
    </row>
    <row r="4" spans="2:14" ht="15.75">
      <c r="B4" s="221" t="s">
        <v>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2:14" ht="15.75"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2:14" ht="15.75">
      <c r="B6" s="221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2:14" ht="15.75">
      <c r="B7" s="219"/>
      <c r="C7" s="219"/>
      <c r="D7" s="219"/>
      <c r="E7" s="219"/>
      <c r="F7" s="219"/>
      <c r="G7" s="222" t="s">
        <v>76</v>
      </c>
      <c r="H7" s="223"/>
      <c r="I7" s="223"/>
      <c r="J7" s="223"/>
      <c r="K7" s="223"/>
      <c r="L7" s="223"/>
      <c r="M7" s="224"/>
      <c r="N7" s="225"/>
    </row>
    <row r="8" spans="2:14" ht="15.75">
      <c r="B8" s="219"/>
      <c r="C8" s="219"/>
      <c r="D8" s="219"/>
      <c r="E8" s="219"/>
      <c r="F8" s="219"/>
      <c r="G8" s="226"/>
      <c r="H8" s="222" t="s">
        <v>77</v>
      </c>
      <c r="I8" s="227"/>
      <c r="J8" s="227"/>
      <c r="K8" s="228" t="s">
        <v>78</v>
      </c>
      <c r="L8" s="229"/>
      <c r="M8" s="230"/>
      <c r="N8" s="231"/>
    </row>
    <row r="9" spans="2:14" ht="47.25">
      <c r="B9" s="232"/>
      <c r="C9" s="232"/>
      <c r="D9" s="232"/>
      <c r="E9" s="233" t="s">
        <v>9</v>
      </c>
      <c r="F9" s="232"/>
      <c r="G9" s="234" t="s">
        <v>79</v>
      </c>
      <c r="H9" s="235" t="s">
        <v>80</v>
      </c>
      <c r="I9" s="235" t="s">
        <v>81</v>
      </c>
      <c r="J9" s="236" t="s">
        <v>82</v>
      </c>
      <c r="K9" s="237" t="s">
        <v>83</v>
      </c>
      <c r="L9" s="238" t="s">
        <v>84</v>
      </c>
      <c r="M9" s="234" t="s">
        <v>72</v>
      </c>
      <c r="N9" s="234" t="s">
        <v>73</v>
      </c>
    </row>
    <row r="10" spans="2:14" ht="15.75">
      <c r="B10" s="232"/>
      <c r="C10" s="232"/>
      <c r="D10" s="232"/>
      <c r="E10" s="232"/>
      <c r="F10" s="232"/>
      <c r="G10" s="239" t="s">
        <v>85</v>
      </c>
      <c r="H10" s="239" t="s">
        <v>85</v>
      </c>
      <c r="I10" s="239" t="s">
        <v>85</v>
      </c>
      <c r="J10" s="239" t="s">
        <v>85</v>
      </c>
      <c r="K10" s="239" t="s">
        <v>85</v>
      </c>
      <c r="L10" s="239" t="s">
        <v>85</v>
      </c>
      <c r="M10" s="239" t="s">
        <v>85</v>
      </c>
      <c r="N10" s="239" t="s">
        <v>85</v>
      </c>
    </row>
    <row r="11" spans="2:15" ht="15.75">
      <c r="B11" s="240" t="s">
        <v>130</v>
      </c>
      <c r="C11" s="241"/>
      <c r="D11" s="241"/>
      <c r="E11" s="241"/>
      <c r="F11" s="242"/>
      <c r="G11" s="243"/>
      <c r="H11" s="243"/>
      <c r="I11" s="243"/>
      <c r="J11" s="243"/>
      <c r="K11" s="243"/>
      <c r="L11" s="243"/>
      <c r="M11" s="243"/>
      <c r="N11" s="243"/>
      <c r="O11" s="73"/>
    </row>
    <row r="12" spans="2:15" ht="15.75">
      <c r="B12" s="244"/>
      <c r="C12" s="244"/>
      <c r="D12" s="244"/>
      <c r="E12" s="244"/>
      <c r="F12" s="244"/>
      <c r="G12" s="245">
        <v>78439.008</v>
      </c>
      <c r="H12" s="245">
        <v>6803.291</v>
      </c>
      <c r="I12" s="245">
        <v>0</v>
      </c>
      <c r="J12" s="245">
        <v>548.895</v>
      </c>
      <c r="K12" s="246">
        <v>15948</v>
      </c>
      <c r="L12" s="246">
        <v>101739</v>
      </c>
      <c r="M12" s="246">
        <v>4182</v>
      </c>
      <c r="N12" s="245">
        <v>105921</v>
      </c>
      <c r="O12" s="73"/>
    </row>
    <row r="13" spans="2:15" ht="15.75">
      <c r="B13" s="244" t="s">
        <v>146</v>
      </c>
      <c r="C13" s="244"/>
      <c r="D13" s="244"/>
      <c r="E13" s="244"/>
      <c r="F13" s="244"/>
      <c r="G13" s="219"/>
      <c r="H13" s="219"/>
      <c r="I13" s="219"/>
      <c r="J13" s="219"/>
      <c r="K13" s="219"/>
      <c r="L13" s="219"/>
      <c r="M13" s="219"/>
      <c r="N13" s="219"/>
      <c r="O13" s="73"/>
    </row>
    <row r="14" spans="2:15" ht="15.75">
      <c r="B14" s="240"/>
      <c r="C14" s="247" t="s">
        <v>86</v>
      </c>
      <c r="D14" s="247"/>
      <c r="E14" s="247"/>
      <c r="F14" s="247"/>
      <c r="G14" s="245">
        <v>0</v>
      </c>
      <c r="H14" s="245">
        <v>0</v>
      </c>
      <c r="I14" s="245">
        <v>0</v>
      </c>
      <c r="J14" s="245">
        <v>0</v>
      </c>
      <c r="K14" s="248">
        <v>-7925</v>
      </c>
      <c r="L14" s="248">
        <v>-7925</v>
      </c>
      <c r="M14" s="248">
        <v>-25</v>
      </c>
      <c r="N14" s="248">
        <v>-7950</v>
      </c>
      <c r="O14" s="73"/>
    </row>
    <row r="15" spans="2:15" ht="15.75">
      <c r="B15" s="240"/>
      <c r="C15" s="247"/>
      <c r="D15" s="247"/>
      <c r="E15" s="247"/>
      <c r="F15" s="247"/>
      <c r="G15" s="249"/>
      <c r="H15" s="249"/>
      <c r="I15" s="249"/>
      <c r="J15" s="249"/>
      <c r="K15" s="249"/>
      <c r="L15" s="249"/>
      <c r="M15" s="249"/>
      <c r="N15" s="249"/>
      <c r="O15" s="73"/>
    </row>
    <row r="16" spans="2:15" ht="15.75">
      <c r="B16" s="250" t="s">
        <v>147</v>
      </c>
      <c r="C16" s="247"/>
      <c r="D16" s="247"/>
      <c r="E16" s="247"/>
      <c r="F16" s="247"/>
      <c r="G16" s="251"/>
      <c r="H16" s="251"/>
      <c r="I16" s="251"/>
      <c r="J16" s="251"/>
      <c r="K16" s="251">
        <v>-4</v>
      </c>
      <c r="L16" s="249">
        <v>-4</v>
      </c>
      <c r="M16" s="251">
        <v>4</v>
      </c>
      <c r="N16" s="251">
        <v>0</v>
      </c>
      <c r="O16" s="73"/>
    </row>
    <row r="17" spans="2:15" ht="15.75">
      <c r="B17" s="247"/>
      <c r="C17" s="247"/>
      <c r="D17" s="247"/>
      <c r="E17" s="247"/>
      <c r="F17" s="247"/>
      <c r="G17" s="249"/>
      <c r="H17" s="249"/>
      <c r="I17" s="249"/>
      <c r="J17" s="249"/>
      <c r="K17" s="249"/>
      <c r="L17" s="249"/>
      <c r="M17" s="249"/>
      <c r="N17" s="249"/>
      <c r="O17" s="73"/>
    </row>
    <row r="18" spans="2:15" ht="16.5" thickBot="1">
      <c r="B18" s="252" t="s">
        <v>148</v>
      </c>
      <c r="C18" s="253"/>
      <c r="D18" s="247"/>
      <c r="E18" s="247"/>
      <c r="F18" s="247"/>
      <c r="G18" s="254">
        <f>SUM(G12:G17)</f>
        <v>78439.008</v>
      </c>
      <c r="H18" s="254">
        <f aca="true" t="shared" si="0" ref="H18:N18">SUM(H12:H17)</f>
        <v>6803.291</v>
      </c>
      <c r="I18" s="254">
        <f t="shared" si="0"/>
        <v>0</v>
      </c>
      <c r="J18" s="254">
        <f t="shared" si="0"/>
        <v>548.895</v>
      </c>
      <c r="K18" s="254">
        <f t="shared" si="0"/>
        <v>8019</v>
      </c>
      <c r="L18" s="254">
        <f t="shared" si="0"/>
        <v>93810</v>
      </c>
      <c r="M18" s="254">
        <f t="shared" si="0"/>
        <v>4161</v>
      </c>
      <c r="N18" s="254">
        <f t="shared" si="0"/>
        <v>97971</v>
      </c>
      <c r="O18" s="73"/>
    </row>
    <row r="19" spans="2:15" ht="16.5" thickTop="1">
      <c r="B19" s="240"/>
      <c r="C19" s="247"/>
      <c r="D19" s="247"/>
      <c r="E19" s="247"/>
      <c r="F19" s="247"/>
      <c r="G19" s="249"/>
      <c r="H19" s="249"/>
      <c r="I19" s="249"/>
      <c r="J19" s="249"/>
      <c r="K19" s="249"/>
      <c r="L19" s="249"/>
      <c r="M19" s="249"/>
      <c r="N19" s="249"/>
      <c r="O19" s="73"/>
    </row>
    <row r="20" spans="2:15" ht="15.75">
      <c r="B20" s="240" t="s">
        <v>149</v>
      </c>
      <c r="C20" s="247"/>
      <c r="D20" s="247"/>
      <c r="E20" s="247"/>
      <c r="F20" s="255"/>
      <c r="G20" s="256">
        <f>G18</f>
        <v>78439.008</v>
      </c>
      <c r="H20" s="256">
        <f aca="true" t="shared" si="1" ref="H20:N20">H18</f>
        <v>6803.291</v>
      </c>
      <c r="I20" s="256">
        <f t="shared" si="1"/>
        <v>0</v>
      </c>
      <c r="J20" s="256">
        <f t="shared" si="1"/>
        <v>548.895</v>
      </c>
      <c r="K20" s="256">
        <f t="shared" si="1"/>
        <v>8019</v>
      </c>
      <c r="L20" s="256">
        <f t="shared" si="1"/>
        <v>93810</v>
      </c>
      <c r="M20" s="256">
        <f t="shared" si="1"/>
        <v>4161</v>
      </c>
      <c r="N20" s="256">
        <f t="shared" si="1"/>
        <v>97971</v>
      </c>
      <c r="O20" s="73"/>
    </row>
    <row r="21" spans="2:15" s="98" customFormat="1" ht="15.75">
      <c r="B21" s="247"/>
      <c r="C21" s="247"/>
      <c r="D21" s="247"/>
      <c r="E21" s="247"/>
      <c r="F21" s="247"/>
      <c r="G21" s="232"/>
      <c r="H21" s="232"/>
      <c r="I21" s="232"/>
      <c r="J21" s="232"/>
      <c r="K21" s="232"/>
      <c r="L21" s="232"/>
      <c r="M21" s="232"/>
      <c r="N21" s="232"/>
      <c r="O21" s="74"/>
    </row>
    <row r="22" spans="2:15" s="98" customFormat="1" ht="15.75">
      <c r="B22" s="247" t="s">
        <v>165</v>
      </c>
      <c r="C22" s="247"/>
      <c r="D22" s="247"/>
      <c r="E22" s="247"/>
      <c r="F22" s="247"/>
      <c r="G22" s="251">
        <v>0</v>
      </c>
      <c r="H22" s="251">
        <v>0</v>
      </c>
      <c r="I22" s="251"/>
      <c r="J22" s="251">
        <v>0</v>
      </c>
      <c r="K22" s="251">
        <v>-4723</v>
      </c>
      <c r="L22" s="249">
        <v>-4723</v>
      </c>
      <c r="M22" s="251">
        <v>607</v>
      </c>
      <c r="N22" s="251">
        <v>-4116</v>
      </c>
      <c r="O22" s="74"/>
    </row>
    <row r="23" spans="2:19" s="98" customFormat="1" ht="15.75">
      <c r="B23" s="247"/>
      <c r="C23" s="247" t="s">
        <v>86</v>
      </c>
      <c r="D23" s="247"/>
      <c r="E23" s="247"/>
      <c r="F23" s="247"/>
      <c r="G23" s="251"/>
      <c r="H23" s="251"/>
      <c r="I23" s="251"/>
      <c r="J23" s="251"/>
      <c r="K23" s="251"/>
      <c r="L23" s="251"/>
      <c r="M23" s="251"/>
      <c r="N23" s="251"/>
      <c r="O23" s="74"/>
      <c r="P23" s="100"/>
      <c r="Q23" s="100"/>
      <c r="R23" s="100"/>
      <c r="S23" s="100"/>
    </row>
    <row r="24" spans="2:19" ht="15.75">
      <c r="B24" s="257"/>
      <c r="C24" s="257"/>
      <c r="D24" s="257"/>
      <c r="E24" s="257"/>
      <c r="F24" s="257"/>
      <c r="G24" s="251"/>
      <c r="H24" s="251"/>
      <c r="I24" s="251"/>
      <c r="J24" s="251"/>
      <c r="K24" s="251"/>
      <c r="L24" s="251"/>
      <c r="M24" s="251"/>
      <c r="N24" s="251"/>
      <c r="O24" s="73"/>
      <c r="P24" s="42"/>
      <c r="Q24" s="42"/>
      <c r="R24" s="42"/>
      <c r="S24" s="42"/>
    </row>
    <row r="25" spans="2:19" ht="16.5" thickBot="1">
      <c r="B25" s="258" t="s">
        <v>182</v>
      </c>
      <c r="C25" s="247"/>
      <c r="D25" s="247"/>
      <c r="E25" s="247"/>
      <c r="F25" s="247"/>
      <c r="G25" s="254">
        <f aca="true" t="shared" si="2" ref="G25:N25">SUM(G20:G24)</f>
        <v>78439.008</v>
      </c>
      <c r="H25" s="254">
        <f t="shared" si="2"/>
        <v>6803.291</v>
      </c>
      <c r="I25" s="254">
        <f t="shared" si="2"/>
        <v>0</v>
      </c>
      <c r="J25" s="254">
        <f t="shared" si="2"/>
        <v>548.895</v>
      </c>
      <c r="K25" s="254">
        <f t="shared" si="2"/>
        <v>3296</v>
      </c>
      <c r="L25" s="254">
        <f t="shared" si="2"/>
        <v>89087</v>
      </c>
      <c r="M25" s="254">
        <f t="shared" si="2"/>
        <v>4768</v>
      </c>
      <c r="N25" s="254">
        <f t="shared" si="2"/>
        <v>93855</v>
      </c>
      <c r="O25" s="73"/>
      <c r="P25" s="42"/>
      <c r="Q25" s="42"/>
      <c r="R25" s="42"/>
      <c r="S25" s="42"/>
    </row>
    <row r="26" spans="2:19" ht="16.5" thickTop="1"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73"/>
      <c r="P26" s="42"/>
      <c r="Q26" s="42"/>
      <c r="R26" s="42"/>
      <c r="S26" s="42"/>
    </row>
    <row r="27" spans="2:19" ht="12.75">
      <c r="B27" s="259" t="s">
        <v>150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73"/>
      <c r="P27" s="42"/>
      <c r="Q27" s="42"/>
      <c r="R27" s="42"/>
      <c r="S27" s="42"/>
    </row>
    <row r="28" spans="2:19" ht="16.5" customHeight="1"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73"/>
      <c r="P28" s="42"/>
      <c r="Q28" s="42"/>
      <c r="R28" s="42"/>
      <c r="S28" s="42"/>
    </row>
    <row r="29" spans="2:19" ht="12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73"/>
      <c r="P29" s="42"/>
      <c r="Q29" s="42"/>
      <c r="R29" s="42"/>
      <c r="S29" s="42"/>
    </row>
    <row r="30" spans="2:19" ht="12.7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P30" s="42"/>
      <c r="Q30" s="42"/>
      <c r="R30" s="42"/>
      <c r="S30" s="42"/>
    </row>
    <row r="31" spans="2:19" ht="12.75">
      <c r="B31" s="9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2"/>
      <c r="S31" s="42"/>
    </row>
    <row r="32" spans="7:19" ht="12.75">
      <c r="G32" s="42"/>
      <c r="H32" s="42"/>
      <c r="I32" s="42"/>
      <c r="J32" s="42"/>
      <c r="K32" s="42"/>
      <c r="L32" s="42"/>
      <c r="M32" s="42"/>
      <c r="N32" s="42"/>
      <c r="P32" s="42"/>
      <c r="Q32" s="42"/>
      <c r="R32" s="42"/>
      <c r="S32" s="42"/>
    </row>
    <row r="33" spans="7:19" ht="12.75">
      <c r="G33" s="42"/>
      <c r="H33" s="42"/>
      <c r="I33" s="42"/>
      <c r="J33" s="42"/>
      <c r="K33" s="42"/>
      <c r="L33" s="42"/>
      <c r="M33" s="42"/>
      <c r="N33" s="42"/>
      <c r="P33" s="42"/>
      <c r="Q33" s="42"/>
      <c r="R33" s="42"/>
      <c r="S33" s="42"/>
    </row>
    <row r="34" spans="7:19" ht="12.75">
      <c r="G34" s="42"/>
      <c r="H34" s="42"/>
      <c r="I34" s="42"/>
      <c r="J34" s="42"/>
      <c r="K34" s="42"/>
      <c r="L34" s="42"/>
      <c r="M34" s="42"/>
      <c r="N34" s="42"/>
      <c r="P34" s="42"/>
      <c r="Q34" s="42"/>
      <c r="R34" s="42"/>
      <c r="S34" s="42"/>
    </row>
    <row r="35" spans="7:19" ht="12.75">
      <c r="G35" s="42"/>
      <c r="H35" s="42"/>
      <c r="I35" s="42"/>
      <c r="J35" s="42"/>
      <c r="K35" s="42"/>
      <c r="L35" s="42"/>
      <c r="M35" s="42"/>
      <c r="N35" s="42"/>
      <c r="P35" s="42"/>
      <c r="Q35" s="42"/>
      <c r="R35" s="42"/>
      <c r="S35" s="42"/>
    </row>
    <row r="36" spans="7:19" ht="12.75">
      <c r="G36" s="42"/>
      <c r="H36" s="42"/>
      <c r="I36" s="42"/>
      <c r="J36" s="42"/>
      <c r="K36" s="42"/>
      <c r="L36" s="42"/>
      <c r="M36" s="42"/>
      <c r="N36" s="42"/>
      <c r="P36" s="42"/>
      <c r="Q36" s="42"/>
      <c r="R36" s="42"/>
      <c r="S36" s="42"/>
    </row>
    <row r="37" spans="7:19" ht="12.75">
      <c r="G37" s="42"/>
      <c r="H37" s="42"/>
      <c r="I37" s="42"/>
      <c r="J37" s="42"/>
      <c r="K37" s="42"/>
      <c r="L37" s="42"/>
      <c r="M37" s="42"/>
      <c r="N37" s="42"/>
      <c r="P37" s="42"/>
      <c r="Q37" s="42"/>
      <c r="R37" s="42"/>
      <c r="S37" s="42"/>
    </row>
    <row r="38" spans="7:14" ht="12.75">
      <c r="G38" s="42"/>
      <c r="H38" s="42"/>
      <c r="I38" s="42"/>
      <c r="J38" s="42"/>
      <c r="K38" s="42"/>
      <c r="L38" s="42"/>
      <c r="M38" s="42"/>
      <c r="N38" s="42"/>
    </row>
    <row r="39" spans="7:14" ht="12.75">
      <c r="G39" s="42"/>
      <c r="H39" s="42"/>
      <c r="I39" s="42"/>
      <c r="J39" s="42"/>
      <c r="K39" s="42"/>
      <c r="L39" s="42"/>
      <c r="M39" s="42"/>
      <c r="N39" s="42"/>
    </row>
    <row r="40" spans="7:14" ht="12.75">
      <c r="G40" s="42"/>
      <c r="H40" s="42"/>
      <c r="I40" s="42"/>
      <c r="J40" s="42"/>
      <c r="K40" s="42"/>
      <c r="L40" s="42"/>
      <c r="M40" s="42"/>
      <c r="N40" s="42"/>
    </row>
    <row r="41" spans="7:14" ht="12.75">
      <c r="G41" s="42"/>
      <c r="H41" s="42"/>
      <c r="I41" s="42"/>
      <c r="J41" s="42"/>
      <c r="K41" s="42"/>
      <c r="L41" s="42"/>
      <c r="M41" s="42"/>
      <c r="N41" s="42"/>
    </row>
  </sheetData>
  <sheetProtection/>
  <mergeCells count="4">
    <mergeCell ref="B1:F1"/>
    <mergeCell ref="G7:L7"/>
    <mergeCell ref="H8:J8"/>
    <mergeCell ref="B27:N28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62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33.00390625" style="43" customWidth="1"/>
    <col min="2" max="2" width="9.140625" style="43" customWidth="1"/>
    <col min="3" max="3" width="14.28125" style="43" customWidth="1"/>
    <col min="4" max="4" width="17.00390625" style="72" customWidth="1"/>
    <col min="5" max="5" width="3.28125" style="43" customWidth="1"/>
    <col min="6" max="6" width="16.421875" style="44" customWidth="1"/>
    <col min="7" max="7" width="1.28515625" style="43" customWidth="1"/>
    <col min="8" max="8" width="3.421875" style="43" customWidth="1"/>
    <col min="9" max="9" width="34.28125" style="43" customWidth="1"/>
    <col min="10" max="10" width="8.7109375" style="43" bestFit="1" customWidth="1"/>
    <col min="11" max="16384" width="9.140625" style="43" customWidth="1"/>
  </cols>
  <sheetData>
    <row r="1" spans="1:11" ht="15.75">
      <c r="A1" s="260" t="s">
        <v>0</v>
      </c>
      <c r="B1" s="260"/>
      <c r="C1" s="260"/>
      <c r="D1" s="260"/>
      <c r="E1" s="261"/>
      <c r="F1" s="262"/>
      <c r="G1" s="261"/>
      <c r="H1" s="31"/>
      <c r="I1" s="31"/>
      <c r="J1" s="31"/>
      <c r="K1" s="31"/>
    </row>
    <row r="2" spans="1:7" ht="15.75">
      <c r="A2" s="263" t="s">
        <v>169</v>
      </c>
      <c r="B2" s="263"/>
      <c r="C2" s="263"/>
      <c r="D2" s="264"/>
      <c r="E2" s="265"/>
      <c r="F2" s="266"/>
      <c r="G2" s="265"/>
    </row>
    <row r="3" spans="1:11" ht="15.75">
      <c r="A3" s="260" t="s">
        <v>87</v>
      </c>
      <c r="B3" s="260"/>
      <c r="C3" s="260"/>
      <c r="D3" s="267"/>
      <c r="E3" s="261"/>
      <c r="F3" s="262"/>
      <c r="G3" s="261"/>
      <c r="H3" s="31"/>
      <c r="I3" s="31"/>
      <c r="J3" s="31"/>
      <c r="K3" s="31"/>
    </row>
    <row r="4" spans="1:11" ht="15.75">
      <c r="A4" s="181" t="s">
        <v>1</v>
      </c>
      <c r="B4" s="261"/>
      <c r="C4" s="261"/>
      <c r="D4" s="267"/>
      <c r="E4" s="261"/>
      <c r="F4" s="262"/>
      <c r="G4" s="261"/>
      <c r="H4" s="31"/>
      <c r="I4" s="31"/>
      <c r="J4" s="31"/>
      <c r="K4" s="31"/>
    </row>
    <row r="5" spans="1:11" ht="15.75">
      <c r="A5" s="261"/>
      <c r="B5" s="261"/>
      <c r="C5" s="261"/>
      <c r="D5" s="268" t="s">
        <v>170</v>
      </c>
      <c r="E5" s="261"/>
      <c r="F5" s="269" t="s">
        <v>170</v>
      </c>
      <c r="G5" s="261"/>
      <c r="H5" s="45"/>
      <c r="I5" s="45"/>
      <c r="J5" s="31"/>
      <c r="K5" s="31"/>
    </row>
    <row r="6" spans="1:11" ht="15.75">
      <c r="A6" s="261"/>
      <c r="B6" s="261"/>
      <c r="C6" s="261"/>
      <c r="D6" s="270" t="s">
        <v>183</v>
      </c>
      <c r="E6" s="261"/>
      <c r="F6" s="271">
        <v>41639</v>
      </c>
      <c r="G6" s="261"/>
      <c r="H6" s="45"/>
      <c r="I6" s="45"/>
      <c r="J6" s="31"/>
      <c r="K6" s="31"/>
    </row>
    <row r="7" spans="1:11" ht="15.75">
      <c r="A7" s="262"/>
      <c r="B7" s="262"/>
      <c r="C7" s="262"/>
      <c r="D7" s="268" t="s">
        <v>21</v>
      </c>
      <c r="E7" s="262"/>
      <c r="F7" s="269" t="s">
        <v>21</v>
      </c>
      <c r="G7" s="262"/>
      <c r="H7" s="101"/>
      <c r="I7" s="45"/>
      <c r="J7" s="31"/>
      <c r="K7" s="31"/>
    </row>
    <row r="8" spans="1:11" ht="15.75">
      <c r="A8" s="262"/>
      <c r="B8" s="262"/>
      <c r="C8" s="262"/>
      <c r="D8" s="268"/>
      <c r="E8" s="262"/>
      <c r="F8" s="179"/>
      <c r="G8" s="262"/>
      <c r="H8" s="101"/>
      <c r="I8" s="45"/>
      <c r="J8" s="31"/>
      <c r="K8" s="31"/>
    </row>
    <row r="9" spans="1:16" ht="15.75">
      <c r="A9" s="272" t="s">
        <v>88</v>
      </c>
      <c r="B9" s="266"/>
      <c r="C9" s="266"/>
      <c r="D9" s="273"/>
      <c r="E9" s="266"/>
      <c r="F9" s="266"/>
      <c r="G9" s="266"/>
      <c r="H9" s="102"/>
      <c r="I9" s="46"/>
      <c r="M9" s="75"/>
      <c r="N9" s="75"/>
      <c r="O9" s="75"/>
      <c r="P9" s="75"/>
    </row>
    <row r="10" spans="1:16" ht="15.75">
      <c r="A10" s="274" t="s">
        <v>89</v>
      </c>
      <c r="B10" s="266"/>
      <c r="C10" s="266"/>
      <c r="D10" s="245">
        <v>122712</v>
      </c>
      <c r="E10" s="266"/>
      <c r="F10" s="275">
        <v>126696</v>
      </c>
      <c r="G10" s="266"/>
      <c r="H10" s="102"/>
      <c r="I10" s="46"/>
      <c r="J10" s="47"/>
      <c r="M10" s="75"/>
      <c r="N10" s="75"/>
      <c r="O10" s="75"/>
      <c r="P10" s="75"/>
    </row>
    <row r="11" spans="1:16" ht="15.75">
      <c r="A11" s="274" t="s">
        <v>90</v>
      </c>
      <c r="B11" s="266"/>
      <c r="C11" s="266"/>
      <c r="D11" s="245">
        <v>-115474</v>
      </c>
      <c r="E11" s="266"/>
      <c r="F11" s="275">
        <v>-122269</v>
      </c>
      <c r="G11" s="266"/>
      <c r="H11" s="102"/>
      <c r="I11" s="46"/>
      <c r="M11" s="75"/>
      <c r="N11" s="75"/>
      <c r="O11" s="75"/>
      <c r="P11" s="75"/>
    </row>
    <row r="12" spans="1:16" ht="15.75">
      <c r="A12" s="274" t="s">
        <v>91</v>
      </c>
      <c r="B12" s="266"/>
      <c r="C12" s="266"/>
      <c r="D12" s="245">
        <v>1</v>
      </c>
      <c r="E12" s="266"/>
      <c r="F12" s="275">
        <v>2</v>
      </c>
      <c r="G12" s="266"/>
      <c r="H12" s="102"/>
      <c r="I12" s="46"/>
      <c r="J12" s="47"/>
      <c r="M12" s="75"/>
      <c r="N12" s="75"/>
      <c r="O12" s="75"/>
      <c r="P12" s="75"/>
    </row>
    <row r="13" spans="1:16" ht="12" customHeight="1" hidden="1">
      <c r="A13" s="274" t="s">
        <v>123</v>
      </c>
      <c r="B13" s="266"/>
      <c r="C13" s="266"/>
      <c r="D13" s="245">
        <v>0</v>
      </c>
      <c r="E13" s="266"/>
      <c r="F13" s="275">
        <v>0</v>
      </c>
      <c r="G13" s="266"/>
      <c r="H13" s="102"/>
      <c r="I13" s="46"/>
      <c r="J13" s="47"/>
      <c r="M13" s="75"/>
      <c r="N13" s="75"/>
      <c r="O13" s="75"/>
      <c r="P13" s="75"/>
    </row>
    <row r="14" spans="1:16" ht="15.75">
      <c r="A14" s="274" t="s">
        <v>92</v>
      </c>
      <c r="B14" s="266"/>
      <c r="C14" s="266"/>
      <c r="D14" s="245">
        <v>510</v>
      </c>
      <c r="E14" s="266"/>
      <c r="F14" s="275">
        <v>166</v>
      </c>
      <c r="G14" s="266"/>
      <c r="H14" s="102"/>
      <c r="I14" s="46"/>
      <c r="M14" s="75"/>
      <c r="N14" s="75"/>
      <c r="O14" s="75"/>
      <c r="P14" s="75"/>
    </row>
    <row r="15" spans="1:16" ht="15.75">
      <c r="A15" s="274" t="s">
        <v>93</v>
      </c>
      <c r="B15" s="266"/>
      <c r="C15" s="266"/>
      <c r="D15" s="276">
        <v>-778</v>
      </c>
      <c r="E15" s="266"/>
      <c r="F15" s="277">
        <v>-756</v>
      </c>
      <c r="G15" s="266"/>
      <c r="H15" s="102"/>
      <c r="I15" s="46"/>
      <c r="M15" s="75"/>
      <c r="N15" s="75"/>
      <c r="O15" s="75"/>
      <c r="P15" s="75"/>
    </row>
    <row r="16" spans="1:16" ht="15.75">
      <c r="A16" s="278" t="s">
        <v>94</v>
      </c>
      <c r="B16" s="266"/>
      <c r="C16" s="266"/>
      <c r="D16" s="279">
        <v>6971</v>
      </c>
      <c r="E16" s="266"/>
      <c r="F16" s="279">
        <v>3839</v>
      </c>
      <c r="G16" s="266"/>
      <c r="H16" s="102"/>
      <c r="I16" s="46"/>
      <c r="J16" s="47"/>
      <c r="M16" s="75"/>
      <c r="N16" s="75"/>
      <c r="O16" s="75"/>
      <c r="P16" s="75"/>
    </row>
    <row r="17" spans="1:16" ht="15.75">
      <c r="A17" s="274"/>
      <c r="B17" s="266"/>
      <c r="C17" s="266"/>
      <c r="D17" s="245"/>
      <c r="E17" s="266"/>
      <c r="F17" s="280"/>
      <c r="G17" s="266"/>
      <c r="H17" s="102"/>
      <c r="I17" s="46"/>
      <c r="J17" s="47"/>
      <c r="M17" s="75"/>
      <c r="N17" s="75"/>
      <c r="O17" s="75"/>
      <c r="P17" s="75"/>
    </row>
    <row r="18" spans="1:16" ht="15.75">
      <c r="A18" s="272" t="s">
        <v>166</v>
      </c>
      <c r="B18" s="266"/>
      <c r="C18" s="266"/>
      <c r="D18" s="245"/>
      <c r="E18" s="266"/>
      <c r="F18" s="280"/>
      <c r="G18" s="266"/>
      <c r="H18" s="102"/>
      <c r="I18" s="46"/>
      <c r="M18" s="75"/>
      <c r="N18" s="75"/>
      <c r="O18" s="75"/>
      <c r="P18" s="75"/>
    </row>
    <row r="19" spans="1:16" s="76" customFormat="1" ht="12" customHeight="1">
      <c r="A19" s="281" t="s">
        <v>95</v>
      </c>
      <c r="B19" s="282"/>
      <c r="C19" s="282"/>
      <c r="D19" s="283">
        <v>-258</v>
      </c>
      <c r="E19" s="284"/>
      <c r="F19" s="285">
        <v>-1845</v>
      </c>
      <c r="G19" s="282"/>
      <c r="H19" s="103"/>
      <c r="I19" s="77"/>
      <c r="M19" s="78"/>
      <c r="N19" s="78"/>
      <c r="O19" s="78"/>
      <c r="P19" s="78"/>
    </row>
    <row r="20" spans="1:16" ht="15.75">
      <c r="A20" s="274" t="s">
        <v>96</v>
      </c>
      <c r="B20" s="266"/>
      <c r="C20" s="266"/>
      <c r="D20" s="246">
        <v>0</v>
      </c>
      <c r="E20" s="286"/>
      <c r="F20" s="246">
        <v>175</v>
      </c>
      <c r="G20" s="266"/>
      <c r="H20" s="102"/>
      <c r="I20" s="46"/>
      <c r="M20" s="75"/>
      <c r="N20" s="75"/>
      <c r="O20" s="75"/>
      <c r="P20" s="75"/>
    </row>
    <row r="21" spans="1:16" ht="2.25" customHeight="1">
      <c r="A21" s="274" t="s">
        <v>124</v>
      </c>
      <c r="B21" s="266"/>
      <c r="C21" s="266"/>
      <c r="D21" s="276">
        <v>0</v>
      </c>
      <c r="E21" s="286"/>
      <c r="F21" s="277">
        <v>0</v>
      </c>
      <c r="G21" s="266"/>
      <c r="H21" s="102"/>
      <c r="I21" s="46"/>
      <c r="J21" s="47"/>
      <c r="M21" s="75"/>
      <c r="N21" s="75"/>
      <c r="O21" s="75"/>
      <c r="P21" s="75"/>
    </row>
    <row r="22" spans="1:16" ht="15.75">
      <c r="A22" s="278" t="s">
        <v>97</v>
      </c>
      <c r="B22" s="266"/>
      <c r="C22" s="266"/>
      <c r="D22" s="279">
        <v>-258</v>
      </c>
      <c r="E22" s="266"/>
      <c r="F22" s="287">
        <v>-1670</v>
      </c>
      <c r="G22" s="266"/>
      <c r="H22" s="102"/>
      <c r="I22" s="46"/>
      <c r="J22" s="47"/>
      <c r="M22" s="75"/>
      <c r="N22" s="75"/>
      <c r="O22" s="75"/>
      <c r="P22" s="75"/>
    </row>
    <row r="23" spans="1:16" ht="15.75">
      <c r="A23" s="274"/>
      <c r="B23" s="266"/>
      <c r="C23" s="266"/>
      <c r="D23" s="245"/>
      <c r="E23" s="266"/>
      <c r="F23" s="280"/>
      <c r="G23" s="266"/>
      <c r="H23" s="102"/>
      <c r="I23" s="46"/>
      <c r="J23" s="47"/>
      <c r="M23" s="75"/>
      <c r="N23" s="75"/>
      <c r="O23" s="75"/>
      <c r="P23" s="75"/>
    </row>
    <row r="24" spans="1:16" ht="15.75">
      <c r="A24" s="272" t="s">
        <v>98</v>
      </c>
      <c r="B24" s="266"/>
      <c r="C24" s="266"/>
      <c r="D24" s="245"/>
      <c r="E24" s="266"/>
      <c r="F24" s="280"/>
      <c r="G24" s="266"/>
      <c r="H24" s="102"/>
      <c r="I24" s="46"/>
      <c r="M24" s="75"/>
      <c r="N24" s="75"/>
      <c r="O24" s="75"/>
      <c r="P24" s="75"/>
    </row>
    <row r="25" spans="1:16" ht="15.75">
      <c r="A25" s="274" t="s">
        <v>167</v>
      </c>
      <c r="B25" s="266"/>
      <c r="C25" s="266"/>
      <c r="D25" s="245">
        <v>-4754</v>
      </c>
      <c r="E25" s="266"/>
      <c r="F25" s="275">
        <v>-3366</v>
      </c>
      <c r="G25" s="266"/>
      <c r="H25" s="102"/>
      <c r="I25" s="46"/>
      <c r="J25" s="47"/>
      <c r="M25" s="75"/>
      <c r="N25" s="75"/>
      <c r="O25" s="75"/>
      <c r="P25" s="75"/>
    </row>
    <row r="26" spans="1:16" ht="12.75" customHeight="1" hidden="1">
      <c r="A26" s="274" t="s">
        <v>125</v>
      </c>
      <c r="B26" s="266"/>
      <c r="C26" s="266"/>
      <c r="D26" s="245">
        <v>0</v>
      </c>
      <c r="E26" s="266"/>
      <c r="F26" s="275">
        <v>0</v>
      </c>
      <c r="G26" s="266"/>
      <c r="H26" s="102"/>
      <c r="I26" s="46"/>
      <c r="J26" s="47"/>
      <c r="M26" s="75"/>
      <c r="N26" s="75"/>
      <c r="O26" s="75"/>
      <c r="P26" s="75"/>
    </row>
    <row r="27" spans="1:16" ht="12.75" customHeight="1" hidden="1">
      <c r="A27" s="274" t="s">
        <v>122</v>
      </c>
      <c r="B27" s="266"/>
      <c r="C27" s="266"/>
      <c r="D27" s="245">
        <v>0</v>
      </c>
      <c r="E27" s="266"/>
      <c r="F27" s="275">
        <v>0</v>
      </c>
      <c r="G27" s="266"/>
      <c r="H27" s="102"/>
      <c r="I27" s="46"/>
      <c r="M27" s="75"/>
      <c r="N27" s="75"/>
      <c r="O27" s="75"/>
      <c r="P27" s="75"/>
    </row>
    <row r="28" spans="1:10" ht="15.75">
      <c r="A28" s="274" t="s">
        <v>99</v>
      </c>
      <c r="B28" s="266"/>
      <c r="C28" s="266"/>
      <c r="D28" s="245">
        <v>-930</v>
      </c>
      <c r="E28" s="266"/>
      <c r="F28" s="275">
        <v>-616</v>
      </c>
      <c r="G28" s="266"/>
      <c r="H28" s="102"/>
      <c r="I28" s="46"/>
      <c r="J28" s="47"/>
    </row>
    <row r="29" spans="1:9" ht="11.25" customHeight="1" hidden="1">
      <c r="A29" s="274" t="s">
        <v>126</v>
      </c>
      <c r="B29" s="266"/>
      <c r="C29" s="266"/>
      <c r="D29" s="245">
        <v>0</v>
      </c>
      <c r="E29" s="266"/>
      <c r="F29" s="275">
        <v>0</v>
      </c>
      <c r="G29" s="266"/>
      <c r="H29" s="102"/>
      <c r="I29" s="46"/>
    </row>
    <row r="30" spans="1:9" ht="11.25" customHeight="1" hidden="1">
      <c r="A30" s="274" t="s">
        <v>128</v>
      </c>
      <c r="B30" s="266"/>
      <c r="C30" s="266"/>
      <c r="D30" s="245">
        <v>0</v>
      </c>
      <c r="E30" s="266"/>
      <c r="F30" s="275">
        <v>0</v>
      </c>
      <c r="G30" s="266"/>
      <c r="H30" s="102"/>
      <c r="I30" s="46"/>
    </row>
    <row r="31" spans="1:10" ht="15.75">
      <c r="A31" s="274" t="s">
        <v>100</v>
      </c>
      <c r="B31" s="266"/>
      <c r="C31" s="266"/>
      <c r="D31" s="276">
        <v>-345</v>
      </c>
      <c r="E31" s="266"/>
      <c r="F31" s="277">
        <v>-486</v>
      </c>
      <c r="G31" s="266"/>
      <c r="H31" s="102"/>
      <c r="I31" s="46"/>
      <c r="J31" s="47"/>
    </row>
    <row r="32" spans="1:10" ht="15.75">
      <c r="A32" s="278" t="s">
        <v>168</v>
      </c>
      <c r="B32" s="266"/>
      <c r="C32" s="266"/>
      <c r="D32" s="279">
        <v>-6029</v>
      </c>
      <c r="E32" s="266"/>
      <c r="F32" s="287">
        <v>-4468</v>
      </c>
      <c r="G32" s="266"/>
      <c r="H32" s="102"/>
      <c r="I32" s="46"/>
      <c r="J32" s="47"/>
    </row>
    <row r="33" spans="1:10" ht="15.75">
      <c r="A33" s="274"/>
      <c r="B33" s="266"/>
      <c r="C33" s="266"/>
      <c r="D33" s="245"/>
      <c r="E33" s="266"/>
      <c r="F33" s="280"/>
      <c r="G33" s="266"/>
      <c r="H33" s="102"/>
      <c r="I33" s="46"/>
      <c r="J33" s="47"/>
    </row>
    <row r="34" spans="1:10" ht="15.75">
      <c r="A34" s="272" t="s">
        <v>101</v>
      </c>
      <c r="B34" s="266"/>
      <c r="C34" s="266"/>
      <c r="D34" s="245">
        <v>684</v>
      </c>
      <c r="E34" s="266"/>
      <c r="F34" s="275">
        <v>-2299</v>
      </c>
      <c r="G34" s="266"/>
      <c r="H34" s="102"/>
      <c r="I34" s="46"/>
      <c r="J34" s="47"/>
    </row>
    <row r="35" spans="1:9" ht="15.75">
      <c r="A35" s="272" t="s">
        <v>102</v>
      </c>
      <c r="B35" s="266"/>
      <c r="C35" s="266"/>
      <c r="D35" s="288">
        <v>3970</v>
      </c>
      <c r="E35" s="266"/>
      <c r="F35" s="275">
        <v>12093</v>
      </c>
      <c r="G35" s="266"/>
      <c r="H35" s="102"/>
      <c r="I35" s="46"/>
    </row>
    <row r="36" spans="1:10" ht="16.5" thickBot="1">
      <c r="A36" s="272" t="s">
        <v>103</v>
      </c>
      <c r="B36" s="266"/>
      <c r="C36" s="266"/>
      <c r="D36" s="289">
        <v>4654</v>
      </c>
      <c r="E36" s="266"/>
      <c r="F36" s="290">
        <v>9794</v>
      </c>
      <c r="G36" s="266"/>
      <c r="H36" s="102"/>
      <c r="I36" s="46"/>
      <c r="J36" s="47"/>
    </row>
    <row r="37" spans="1:10" ht="16.5" thickTop="1">
      <c r="A37" s="272"/>
      <c r="B37" s="266"/>
      <c r="C37" s="266"/>
      <c r="D37" s="291"/>
      <c r="E37" s="266"/>
      <c r="F37" s="292"/>
      <c r="G37" s="266"/>
      <c r="H37" s="102"/>
      <c r="I37" s="46"/>
      <c r="J37" s="47"/>
    </row>
    <row r="38" spans="1:10" ht="15.75">
      <c r="A38" s="272"/>
      <c r="B38" s="266"/>
      <c r="C38" s="266"/>
      <c r="D38" s="291"/>
      <c r="E38" s="266"/>
      <c r="F38" s="292"/>
      <c r="G38" s="266"/>
      <c r="H38" s="102"/>
      <c r="I38" s="46"/>
      <c r="J38" s="47"/>
    </row>
    <row r="39" spans="1:9" ht="15.75">
      <c r="A39" s="266"/>
      <c r="B39" s="266"/>
      <c r="C39" s="266"/>
      <c r="D39" s="273"/>
      <c r="E39" s="266"/>
      <c r="F39" s="266"/>
      <c r="G39" s="266"/>
      <c r="H39" s="102"/>
      <c r="I39" s="46"/>
    </row>
    <row r="40" spans="1:9" ht="12.75" customHeight="1">
      <c r="A40" s="293" t="s">
        <v>151</v>
      </c>
      <c r="B40" s="293"/>
      <c r="C40" s="293"/>
      <c r="D40" s="293"/>
      <c r="E40" s="293"/>
      <c r="F40" s="293"/>
      <c r="G40" s="294"/>
      <c r="H40" s="102"/>
      <c r="I40" s="46"/>
    </row>
    <row r="41" spans="1:9" ht="21.75" customHeight="1">
      <c r="A41" s="293"/>
      <c r="B41" s="293"/>
      <c r="C41" s="293"/>
      <c r="D41" s="293"/>
      <c r="E41" s="293"/>
      <c r="F41" s="293"/>
      <c r="G41" s="294"/>
      <c r="H41" s="102"/>
      <c r="I41" s="46"/>
    </row>
    <row r="42" spans="1:9" ht="15.75">
      <c r="A42" s="266"/>
      <c r="B42" s="266"/>
      <c r="C42" s="266"/>
      <c r="D42" s="273"/>
      <c r="E42" s="266"/>
      <c r="F42" s="266"/>
      <c r="G42" s="266"/>
      <c r="H42" s="102"/>
      <c r="I42" s="46"/>
    </row>
    <row r="43" spans="1:9" ht="12.75">
      <c r="A43" s="44"/>
      <c r="B43" s="44"/>
      <c r="C43" s="44"/>
      <c r="E43" s="44"/>
      <c r="G43" s="44"/>
      <c r="H43" s="102"/>
      <c r="I43" s="46"/>
    </row>
    <row r="44" spans="1:9" ht="12.75">
      <c r="A44" s="44"/>
      <c r="B44" s="44"/>
      <c r="C44" s="44"/>
      <c r="E44" s="44"/>
      <c r="G44" s="44"/>
      <c r="H44" s="102"/>
      <c r="I44" s="46"/>
    </row>
    <row r="45" spans="1:9" ht="12.75">
      <c r="A45" s="44"/>
      <c r="B45" s="44"/>
      <c r="C45" s="44"/>
      <c r="E45" s="44"/>
      <c r="G45" s="44"/>
      <c r="H45" s="102"/>
      <c r="I45" s="46"/>
    </row>
    <row r="46" spans="1:9" ht="12.75">
      <c r="A46" s="44"/>
      <c r="B46" s="44"/>
      <c r="C46" s="44"/>
      <c r="E46" s="44"/>
      <c r="G46" s="44"/>
      <c r="H46" s="102"/>
      <c r="I46" s="46"/>
    </row>
    <row r="47" spans="1:9" ht="12.75">
      <c r="A47" s="44"/>
      <c r="B47" s="44"/>
      <c r="C47" s="44"/>
      <c r="E47" s="44"/>
      <c r="G47" s="44"/>
      <c r="H47" s="102"/>
      <c r="I47" s="46"/>
    </row>
    <row r="48" spans="1:9" ht="12.75">
      <c r="A48" s="44"/>
      <c r="B48" s="44"/>
      <c r="C48" s="44"/>
      <c r="E48" s="44"/>
      <c r="G48" s="44"/>
      <c r="H48" s="102"/>
      <c r="I48" s="46"/>
    </row>
    <row r="49" spans="1:9" ht="12.75">
      <c r="A49" s="44"/>
      <c r="B49" s="44"/>
      <c r="C49" s="44"/>
      <c r="E49" s="44"/>
      <c r="G49" s="44"/>
      <c r="H49" s="102"/>
      <c r="I49" s="46"/>
    </row>
    <row r="50" spans="1:9" ht="12.75">
      <c r="A50" s="44"/>
      <c r="B50" s="44"/>
      <c r="C50" s="44"/>
      <c r="E50" s="44"/>
      <c r="G50" s="44"/>
      <c r="H50" s="102"/>
      <c r="I50" s="46"/>
    </row>
    <row r="51" spans="1:9" ht="12.75">
      <c r="A51" s="44"/>
      <c r="B51" s="44"/>
      <c r="C51" s="44"/>
      <c r="E51" s="44"/>
      <c r="G51" s="44"/>
      <c r="H51" s="102"/>
      <c r="I51" s="46"/>
    </row>
    <row r="52" spans="1:9" ht="12.75">
      <c r="A52" s="44"/>
      <c r="B52" s="44"/>
      <c r="C52" s="44"/>
      <c r="E52" s="44"/>
      <c r="G52" s="44"/>
      <c r="H52" s="102"/>
      <c r="I52" s="46"/>
    </row>
    <row r="53" spans="1:9" ht="12.75">
      <c r="A53" s="44"/>
      <c r="B53" s="44"/>
      <c r="C53" s="44"/>
      <c r="E53" s="44"/>
      <c r="G53" s="44"/>
      <c r="H53" s="102"/>
      <c r="I53" s="46"/>
    </row>
    <row r="54" spans="1:9" ht="12.75">
      <c r="A54" s="44"/>
      <c r="B54" s="44"/>
      <c r="C54" s="44"/>
      <c r="E54" s="44"/>
      <c r="G54" s="44"/>
      <c r="H54" s="102"/>
      <c r="I54" s="46"/>
    </row>
    <row r="55" spans="1:9" ht="12.75">
      <c r="A55" s="44"/>
      <c r="B55" s="44"/>
      <c r="C55" s="44"/>
      <c r="E55" s="44"/>
      <c r="G55" s="44"/>
      <c r="H55" s="102"/>
      <c r="I55" s="46"/>
    </row>
    <row r="56" spans="1:9" ht="12.75">
      <c r="A56" s="44"/>
      <c r="B56" s="44"/>
      <c r="C56" s="44"/>
      <c r="E56" s="44"/>
      <c r="G56" s="44"/>
      <c r="H56" s="102"/>
      <c r="I56" s="46"/>
    </row>
    <row r="57" spans="1:9" ht="12.75">
      <c r="A57" s="44"/>
      <c r="B57" s="44"/>
      <c r="C57" s="44"/>
      <c r="E57" s="44"/>
      <c r="G57" s="44"/>
      <c r="H57" s="102"/>
      <c r="I57" s="46"/>
    </row>
    <row r="58" spans="1:9" ht="12.75">
      <c r="A58" s="44"/>
      <c r="B58" s="44"/>
      <c r="C58" s="44"/>
      <c r="E58" s="44"/>
      <c r="G58" s="44"/>
      <c r="H58" s="102"/>
      <c r="I58" s="46"/>
    </row>
    <row r="59" spans="1:9" ht="12.75">
      <c r="A59" s="44"/>
      <c r="B59" s="44"/>
      <c r="C59" s="44"/>
      <c r="E59" s="44"/>
      <c r="G59" s="44"/>
      <c r="H59" s="102"/>
      <c r="I59" s="46"/>
    </row>
    <row r="60" spans="8:9" ht="12.75">
      <c r="H60" s="46"/>
      <c r="I60" s="46"/>
    </row>
    <row r="61" spans="8:9" ht="12.75">
      <c r="H61" s="46"/>
      <c r="I61" s="46"/>
    </row>
    <row r="62" spans="8:9" ht="12.75">
      <c r="H62" s="46"/>
      <c r="I62" s="46"/>
    </row>
  </sheetData>
  <sheetProtection/>
  <mergeCells count="3">
    <mergeCell ref="A1:D1"/>
    <mergeCell ref="A3:C3"/>
    <mergeCell ref="A40:F41"/>
  </mergeCells>
  <printOptions/>
  <pageMargins left="0.7" right="0.25" top="1" bottom="1" header="0.5" footer="0.5"/>
  <pageSetup horizontalDpi="600" verticalDpi="600" orientation="portrait" paperSize="9" r:id="rId1"/>
  <headerFooter alignWithMargins="0">
    <oddFooter>&amp;C4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I14"/>
  <sheetViews>
    <sheetView view="pageBreakPreview" zoomScale="70" zoomScaleNormal="85" zoomScaleSheetLayoutView="70" zoomScalePageLayoutView="0" workbookViewId="0" topLeftCell="A1">
      <selection activeCell="S32" sqref="S32"/>
    </sheetView>
  </sheetViews>
  <sheetFormatPr defaultColWidth="9.140625" defaultRowHeight="12.75"/>
  <cols>
    <col min="5" max="5" width="14.140625" style="0" customWidth="1"/>
    <col min="6" max="6" width="12.8515625" style="0" customWidth="1"/>
    <col min="7" max="7" width="44.00390625" style="0" customWidth="1"/>
    <col min="8" max="8" width="14.28125" style="0" bestFit="1" customWidth="1"/>
    <col min="9" max="9" width="10.28125" style="0" customWidth="1"/>
  </cols>
  <sheetData>
    <row r="2" ht="12.75">
      <c r="A2" s="166" t="s">
        <v>216</v>
      </c>
    </row>
    <row r="3" spans="1:9" ht="25.5">
      <c r="A3" s="167" t="s">
        <v>134</v>
      </c>
      <c r="B3" s="167" t="s">
        <v>135</v>
      </c>
      <c r="C3" s="167" t="s">
        <v>136</v>
      </c>
      <c r="D3" s="167" t="s">
        <v>137</v>
      </c>
      <c r="E3" s="167" t="s">
        <v>138</v>
      </c>
      <c r="F3" s="167" t="s">
        <v>139</v>
      </c>
      <c r="G3" s="167" t="s">
        <v>140</v>
      </c>
      <c r="H3" s="168" t="s">
        <v>141</v>
      </c>
      <c r="I3" s="170" t="s">
        <v>142</v>
      </c>
    </row>
    <row r="4" spans="1:9" ht="12.75">
      <c r="A4" s="160">
        <v>1</v>
      </c>
      <c r="B4" s="160" t="s">
        <v>184</v>
      </c>
      <c r="C4" s="162">
        <v>41921</v>
      </c>
      <c r="D4" s="160" t="s">
        <v>185</v>
      </c>
      <c r="E4" s="160" t="s">
        <v>186</v>
      </c>
      <c r="F4" s="160" t="s">
        <v>153</v>
      </c>
      <c r="G4" s="165" t="s">
        <v>187</v>
      </c>
      <c r="H4" s="164">
        <v>180</v>
      </c>
      <c r="I4" s="171" t="s">
        <v>143</v>
      </c>
    </row>
    <row r="5" spans="1:9" ht="25.5">
      <c r="A5" s="160">
        <v>2</v>
      </c>
      <c r="B5" s="160" t="s">
        <v>188</v>
      </c>
      <c r="C5" s="162">
        <v>41928</v>
      </c>
      <c r="D5" s="161" t="s">
        <v>185</v>
      </c>
      <c r="E5" s="160" t="s">
        <v>189</v>
      </c>
      <c r="F5" s="161" t="s">
        <v>190</v>
      </c>
      <c r="G5" s="163" t="s">
        <v>191</v>
      </c>
      <c r="H5" s="164">
        <v>7560</v>
      </c>
      <c r="I5" s="171" t="s">
        <v>143</v>
      </c>
    </row>
    <row r="6" spans="1:9" ht="38.25">
      <c r="A6" s="160">
        <v>3</v>
      </c>
      <c r="B6" s="161" t="s">
        <v>192</v>
      </c>
      <c r="C6" s="162">
        <v>41936</v>
      </c>
      <c r="D6" s="161" t="s">
        <v>185</v>
      </c>
      <c r="E6" s="161" t="s">
        <v>152</v>
      </c>
      <c r="F6" s="161" t="s">
        <v>193</v>
      </c>
      <c r="G6" s="163" t="s">
        <v>194</v>
      </c>
      <c r="H6" s="164">
        <v>1795</v>
      </c>
      <c r="I6" s="171" t="s">
        <v>143</v>
      </c>
    </row>
    <row r="7" spans="1:9" ht="38.25">
      <c r="A7" s="160">
        <v>4</v>
      </c>
      <c r="B7" s="160" t="s">
        <v>195</v>
      </c>
      <c r="C7" s="162">
        <v>41981</v>
      </c>
      <c r="D7" s="160" t="s">
        <v>185</v>
      </c>
      <c r="E7" s="160" t="s">
        <v>196</v>
      </c>
      <c r="F7" s="160" t="s">
        <v>193</v>
      </c>
      <c r="G7" s="165" t="s">
        <v>197</v>
      </c>
      <c r="H7" s="164">
        <v>33000</v>
      </c>
      <c r="I7" s="171" t="s">
        <v>143</v>
      </c>
    </row>
    <row r="8" spans="1:9" ht="25.5">
      <c r="A8" s="160">
        <v>5</v>
      </c>
      <c r="B8" s="160" t="s">
        <v>198</v>
      </c>
      <c r="C8" s="162">
        <v>41981</v>
      </c>
      <c r="D8" s="160" t="s">
        <v>41</v>
      </c>
      <c r="E8" s="160" t="s">
        <v>133</v>
      </c>
      <c r="F8" s="160" t="s">
        <v>193</v>
      </c>
      <c r="G8" s="165" t="s">
        <v>199</v>
      </c>
      <c r="H8" s="164">
        <v>3700</v>
      </c>
      <c r="I8" s="171" t="s">
        <v>143</v>
      </c>
    </row>
    <row r="9" spans="1:9" ht="25.5">
      <c r="A9" s="160">
        <v>6</v>
      </c>
      <c r="B9" s="160" t="s">
        <v>200</v>
      </c>
      <c r="C9" s="162">
        <v>41969</v>
      </c>
      <c r="D9" s="160" t="s">
        <v>185</v>
      </c>
      <c r="E9" s="161" t="s">
        <v>201</v>
      </c>
      <c r="F9" s="161" t="s">
        <v>193</v>
      </c>
      <c r="G9" s="163" t="s">
        <v>202</v>
      </c>
      <c r="H9" s="164">
        <v>7000</v>
      </c>
      <c r="I9" s="171" t="s">
        <v>143</v>
      </c>
    </row>
    <row r="10" spans="1:9" ht="25.5">
      <c r="A10" s="160">
        <v>7</v>
      </c>
      <c r="B10" s="160" t="s">
        <v>203</v>
      </c>
      <c r="C10" s="162">
        <v>41969</v>
      </c>
      <c r="D10" s="160" t="s">
        <v>185</v>
      </c>
      <c r="E10" s="160" t="s">
        <v>201</v>
      </c>
      <c r="F10" s="160" t="s">
        <v>193</v>
      </c>
      <c r="G10" s="165" t="s">
        <v>204</v>
      </c>
      <c r="H10" s="164">
        <v>7000</v>
      </c>
      <c r="I10" s="171" t="s">
        <v>143</v>
      </c>
    </row>
    <row r="11" spans="1:9" ht="25.5">
      <c r="A11" s="160">
        <v>8</v>
      </c>
      <c r="B11" s="160" t="s">
        <v>205</v>
      </c>
      <c r="C11" s="162">
        <v>41996</v>
      </c>
      <c r="D11" s="160" t="s">
        <v>185</v>
      </c>
      <c r="E11" s="160" t="s">
        <v>206</v>
      </c>
      <c r="F11" s="160" t="s">
        <v>193</v>
      </c>
      <c r="G11" s="165" t="s">
        <v>207</v>
      </c>
      <c r="H11" s="164">
        <v>13200</v>
      </c>
      <c r="I11" s="171" t="s">
        <v>143</v>
      </c>
    </row>
    <row r="12" spans="1:9" ht="12.75">
      <c r="A12" s="160">
        <v>9</v>
      </c>
      <c r="B12" s="160" t="s">
        <v>208</v>
      </c>
      <c r="C12" s="162">
        <v>41988</v>
      </c>
      <c r="D12" s="161" t="s">
        <v>185</v>
      </c>
      <c r="E12" s="161" t="s">
        <v>209</v>
      </c>
      <c r="F12" s="161" t="s">
        <v>210</v>
      </c>
      <c r="G12" s="163" t="s">
        <v>211</v>
      </c>
      <c r="H12" s="164">
        <v>177271</v>
      </c>
      <c r="I12" s="171" t="s">
        <v>143</v>
      </c>
    </row>
    <row r="13" spans="1:9" ht="12.75">
      <c r="A13" s="160">
        <v>10</v>
      </c>
      <c r="B13" s="160" t="s">
        <v>212</v>
      </c>
      <c r="C13" s="162">
        <v>42003</v>
      </c>
      <c r="D13" s="161" t="s">
        <v>40</v>
      </c>
      <c r="E13" s="161" t="s">
        <v>213</v>
      </c>
      <c r="F13" s="161" t="s">
        <v>214</v>
      </c>
      <c r="G13" s="163" t="s">
        <v>215</v>
      </c>
      <c r="H13" s="164">
        <v>2500</v>
      </c>
      <c r="I13" s="171" t="s">
        <v>143</v>
      </c>
    </row>
    <row r="14" spans="7:8" ht="13.5" thickBot="1">
      <c r="G14" s="173" t="s">
        <v>45</v>
      </c>
      <c r="H14" s="169">
        <f>SUM(H4:H13)</f>
        <v>253206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2015-02-11T01:50:31Z</cp:lastPrinted>
  <dcterms:created xsi:type="dcterms:W3CDTF">2011-11-15T08:14:53Z</dcterms:created>
  <dcterms:modified xsi:type="dcterms:W3CDTF">2015-02-11T01:51:02Z</dcterms:modified>
  <cp:category/>
  <cp:version/>
  <cp:contentType/>
  <cp:contentStatus/>
</cp:coreProperties>
</file>